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851" firstSheet="3" activeTab="1"/>
  </bookViews>
  <sheets>
    <sheet name="Macro-commandes" sheetId="1" state="hidden" r:id="rId1"/>
    <sheet name="Coordonnées" sheetId="2" r:id="rId2"/>
    <sheet name="Résultats" sheetId="3" r:id="rId3"/>
    <sheet name="Ordinaire GE" sheetId="4" r:id="rId4"/>
    <sheet name="Extraordinaire GE" sheetId="5" r:id="rId5"/>
    <sheet name="DO fonctions" sheetId="6" r:id="rId6"/>
    <sheet name="RO fonctions" sheetId="7" r:id="rId7"/>
    <sheet name="DE fonctions" sheetId="8" r:id="rId8"/>
    <sheet name="RE fonctions" sheetId="9" r:id="rId9"/>
    <sheet name="Actif" sheetId="10" r:id="rId10"/>
    <sheet name="Passif" sheetId="11" r:id="rId11"/>
    <sheet name="Charges" sheetId="12" r:id="rId12"/>
    <sheet name="Produits" sheetId="13" r:id="rId13"/>
    <sheet name="Commentaires" sheetId="14" r:id="rId14"/>
    <sheet name="Glossaire" sheetId="15" r:id="rId15"/>
  </sheets>
  <definedNames>
    <definedName name="_xlnm.Print_Area" localSheetId="13">'Commentaires'!$A$1:$S$140</definedName>
  </definedNames>
  <calcPr fullCalcOnLoad="1"/>
</workbook>
</file>

<file path=xl/sharedStrings.xml><?xml version="1.0" encoding="utf-8"?>
<sst xmlns="http://schemas.openxmlformats.org/spreadsheetml/2006/main" count="550" uniqueCount="356">
  <si>
    <t>Administration communale de:</t>
  </si>
  <si>
    <t>Exercice:</t>
  </si>
  <si>
    <t>Exercices:</t>
  </si>
  <si>
    <t>Prélèvements</t>
  </si>
  <si>
    <t>Adresse de l'administration:</t>
  </si>
  <si>
    <t>Tél:</t>
  </si>
  <si>
    <t>Fax:</t>
  </si>
  <si>
    <t>Email:</t>
  </si>
  <si>
    <t>Gestion informatique du document.</t>
  </si>
  <si>
    <t>Commandes :</t>
  </si>
  <si>
    <t>Cliquez sur la commande&gt;&gt;&gt;</t>
  </si>
  <si>
    <t>Enregistré</t>
  </si>
  <si>
    <t>Code INS</t>
  </si>
  <si>
    <t>Personnel</t>
  </si>
  <si>
    <t>Fonctionnement</t>
  </si>
  <si>
    <t>Transferts</t>
  </si>
  <si>
    <t>Dette</t>
  </si>
  <si>
    <t>Prestation</t>
  </si>
  <si>
    <t>Commune de :</t>
  </si>
  <si>
    <t>1 Administration générale</t>
  </si>
  <si>
    <t>3 Sécurité</t>
  </si>
  <si>
    <t>4 Voiries-communications</t>
  </si>
  <si>
    <t>6 Sylviculture- Agriculture</t>
  </si>
  <si>
    <t>70&gt;75 Enseignement</t>
  </si>
  <si>
    <t>76&gt;77 Culture et sports</t>
  </si>
  <si>
    <t>80&gt;86 Action Sociale </t>
  </si>
  <si>
    <t>87 Santé publique et hygiène</t>
  </si>
  <si>
    <t>90&gt;92 Logement</t>
  </si>
  <si>
    <t>93 Aménagement du territoire</t>
  </si>
  <si>
    <t>5 Industrie - commerce</t>
  </si>
  <si>
    <t>Exercices antérieurs</t>
  </si>
  <si>
    <t>Dépenses ordinaires (engagements actés aux comptes)</t>
  </si>
  <si>
    <t>Recettes ordinaires (Droits actés aux comptes)</t>
  </si>
  <si>
    <t>Version:</t>
  </si>
  <si>
    <t>79 Culte</t>
  </si>
  <si>
    <t>78 Radio, télévision, presse</t>
  </si>
  <si>
    <t>Directeur Financier:</t>
  </si>
  <si>
    <t>0 Recettes et dépenses générales</t>
  </si>
  <si>
    <t>Date d'approbation de la Tutelle:</t>
  </si>
  <si>
    <t xml:space="preserve">B I L A N </t>
  </si>
  <si>
    <t>A C T I F</t>
  </si>
  <si>
    <t>Codes</t>
  </si>
  <si>
    <t>ACTIFS IMMOBILISES</t>
  </si>
  <si>
    <t>21/28</t>
  </si>
  <si>
    <t xml:space="preserve">I . </t>
  </si>
  <si>
    <t>Immobilisations incorporelles</t>
  </si>
  <si>
    <t xml:space="preserve">II. </t>
  </si>
  <si>
    <t>Immobilisations corporelles</t>
  </si>
  <si>
    <t>22/26</t>
  </si>
  <si>
    <t>Patrimoine immobilier</t>
  </si>
  <si>
    <t>A.</t>
  </si>
  <si>
    <t>Terres et terrains non bâtis ...............................................................................</t>
  </si>
  <si>
    <t>B.</t>
  </si>
  <si>
    <t>Constructions et leurs terrains ...........................................................................</t>
  </si>
  <si>
    <t>C.</t>
  </si>
  <si>
    <t>Voiries .........................................................................................................................</t>
  </si>
  <si>
    <t>D.</t>
  </si>
  <si>
    <t>Ouvrages d'art .............................................................................................................</t>
  </si>
  <si>
    <t>E.</t>
  </si>
  <si>
    <t>Patrimoine mobilier</t>
  </si>
  <si>
    <t>F.</t>
  </si>
  <si>
    <t>230/3</t>
  </si>
  <si>
    <t>G.</t>
  </si>
  <si>
    <t>Patrimoine artistique et mobilier divers .................................................................</t>
  </si>
  <si>
    <t>Autres immobilisations corporelles</t>
  </si>
  <si>
    <t>H.</t>
  </si>
  <si>
    <t>Immobilisations en cours d'exécution ...................................................................</t>
  </si>
  <si>
    <t>I.</t>
  </si>
  <si>
    <t>Droits réels d'emphythéoses et superficies..................................................... .................................. ....................</t>
  </si>
  <si>
    <t>J.</t>
  </si>
  <si>
    <t>Immobilisations en location-financement .............................................. ............................</t>
  </si>
  <si>
    <t>262/3</t>
  </si>
  <si>
    <t>III.</t>
  </si>
  <si>
    <t xml:space="preserve">Subsides d'investissements accordés </t>
  </si>
  <si>
    <t>Aux entreprises privées ..................................................................................... .....................</t>
  </si>
  <si>
    <t>Aux ménages, ASBL et autres organismes ............................................... ........................</t>
  </si>
  <si>
    <t>A l'Autorité supérieure......................................................................................... .....................</t>
  </si>
  <si>
    <t>Aux autres pouvoirs publics ................................................................ ...................................</t>
  </si>
  <si>
    <t>IV.</t>
  </si>
  <si>
    <t xml:space="preserve">Promesses de subsides à recevoir, prêts </t>
  </si>
  <si>
    <t>Promesse de subsides à recevoir.................................................. ......................................</t>
  </si>
  <si>
    <t>270/4</t>
  </si>
  <si>
    <t>Prêts accordés ............................................................................ .............................................</t>
  </si>
  <si>
    <t>V.</t>
  </si>
  <si>
    <t>Immobilisations financières</t>
  </si>
  <si>
    <t>Participations et titres à revenus fixes ................................................................</t>
  </si>
  <si>
    <t>282/5</t>
  </si>
  <si>
    <t>Cautionnements versés à plus d'un an .............................................................</t>
  </si>
  <si>
    <t>ACTIFS CIRCULANTS</t>
  </si>
  <si>
    <t>30/58</t>
  </si>
  <si>
    <t xml:space="preserve">VI. </t>
  </si>
  <si>
    <t>Stocks</t>
  </si>
  <si>
    <t>VII.</t>
  </si>
  <si>
    <t>Créances à un an au plus</t>
  </si>
  <si>
    <t>40/42</t>
  </si>
  <si>
    <t>Débiteurs ................................................................................................................................................</t>
  </si>
  <si>
    <t>Autres créances......................................................................................................................................</t>
  </si>
  <si>
    <t>41/42</t>
  </si>
  <si>
    <t>1. T.V.A. et taxes additionnelles ..........................................................................................................</t>
  </si>
  <si>
    <t>411/2</t>
  </si>
  <si>
    <t>2. Subsides, dons et legs et emprunts .............................................................................................</t>
  </si>
  <si>
    <t>3. Intérêts, dividendes et ristournes ..................................................................................................</t>
  </si>
  <si>
    <t>4. Créances diverses  ..........................................................................................................................</t>
  </si>
  <si>
    <t>416/8</t>
  </si>
  <si>
    <t>Récupérations des remboursements d'emprunts.........................................................................</t>
  </si>
  <si>
    <t>Récupération des prêts........................................................................................................................</t>
  </si>
  <si>
    <t>425/8</t>
  </si>
  <si>
    <t>VIII.</t>
  </si>
  <si>
    <t>Opérations pour compte de tiers</t>
  </si>
  <si>
    <t>48/A</t>
  </si>
  <si>
    <t>IX.</t>
  </si>
  <si>
    <t>Comptes financiers</t>
  </si>
  <si>
    <t>55/58</t>
  </si>
  <si>
    <t>Placements de trésorerie à un an au plus ......................................................................................</t>
  </si>
  <si>
    <t>Valeurs disponibles ..............................................................................................................................</t>
  </si>
  <si>
    <t>Paiements en cours..............................................................................................................................</t>
  </si>
  <si>
    <t>56/8</t>
  </si>
  <si>
    <t>X.</t>
  </si>
  <si>
    <t xml:space="preserve">Comptes de régularisation et d'attente </t>
  </si>
  <si>
    <t>49/A</t>
  </si>
  <si>
    <t xml:space="preserve">TOTAL DE L'ACTIF   </t>
  </si>
  <si>
    <t>21/58</t>
  </si>
  <si>
    <t>P A S S I F</t>
  </si>
  <si>
    <t>FONDS PROPRES</t>
  </si>
  <si>
    <t>10/16</t>
  </si>
  <si>
    <t>I'.</t>
  </si>
  <si>
    <t xml:space="preserve">Capital </t>
  </si>
  <si>
    <t>II'.</t>
  </si>
  <si>
    <t>Résultats capitalisés</t>
  </si>
  <si>
    <t>III'.</t>
  </si>
  <si>
    <t>Résultats reportés</t>
  </si>
  <si>
    <t>A'.</t>
  </si>
  <si>
    <t>Des exercices antérieurs...............................................................................................</t>
  </si>
  <si>
    <t>B'.</t>
  </si>
  <si>
    <t>De l'exercice précédent...............................................................................................</t>
  </si>
  <si>
    <t>C'.</t>
  </si>
  <si>
    <t>Du dernier exercice.....................................................................................................</t>
  </si>
  <si>
    <t>IV'.</t>
  </si>
  <si>
    <t xml:space="preserve">Réserves  </t>
  </si>
  <si>
    <t>Fonds de réserve ordinaire.......................................................................................</t>
  </si>
  <si>
    <t>Fonds de réserve extraordinaire.................................................................................</t>
  </si>
  <si>
    <t>V'.</t>
  </si>
  <si>
    <t xml:space="preserve">Subsides d'investissement, dons et legs reçus </t>
  </si>
  <si>
    <t>Des entreprises privées  .............................................................................................</t>
  </si>
  <si>
    <t>Des ménages, des A.S.B.L. et autres organismes  .......................................................</t>
  </si>
  <si>
    <t>De l'Autorité supérieure  ..............................................................................................</t>
  </si>
  <si>
    <t>D'.</t>
  </si>
  <si>
    <t>Des autres pouvoirs publics   .....................................................................................</t>
  </si>
  <si>
    <t>VI'.</t>
  </si>
  <si>
    <t xml:space="preserve">Provisions pour risques et charges  </t>
  </si>
  <si>
    <t>DETTES</t>
  </si>
  <si>
    <t>17/49</t>
  </si>
  <si>
    <t>VII'.</t>
  </si>
  <si>
    <t xml:space="preserve">Dettes à plus d'un an </t>
  </si>
  <si>
    <t>Emprunts à charge de la commune ......................................................</t>
  </si>
  <si>
    <t>171/5</t>
  </si>
  <si>
    <t>Emprunts à charge de l'Autorité supérieure............................................</t>
  </si>
  <si>
    <t>Emprunts à charge de tiers..................................................................</t>
  </si>
  <si>
    <t>Dettes de location-financement............................................................</t>
  </si>
  <si>
    <t>E'.</t>
  </si>
  <si>
    <t>Emprunts publics ...............................................................................</t>
  </si>
  <si>
    <t>F'.</t>
  </si>
  <si>
    <t>Dettes diverses  à plus d'un an.............................................................</t>
  </si>
  <si>
    <t>G'.</t>
  </si>
  <si>
    <t>Garanties reçues à plus d'un an............................................................</t>
  </si>
  <si>
    <t>VIII'.</t>
  </si>
  <si>
    <t>Dettes à un an au plus</t>
  </si>
  <si>
    <t>43/6</t>
  </si>
  <si>
    <t>Dettes financières................................................................................</t>
  </si>
  <si>
    <t>1'. Remboursements d'emprunts ..........................................................</t>
  </si>
  <si>
    <t>2'. Charges financières des emprunts ...................................................</t>
  </si>
  <si>
    <t>3'. Dettes sur comptes-courants...........................................................</t>
  </si>
  <si>
    <t>Dettes commerciales ..........................................................................</t>
  </si>
  <si>
    <t>Dettes fiscales, salariales et sociales  ................................................................................................</t>
  </si>
  <si>
    <t>Dettes diverses ..................................................................................</t>
  </si>
  <si>
    <t>464/7</t>
  </si>
  <si>
    <t>IX'.</t>
  </si>
  <si>
    <t>48/P</t>
  </si>
  <si>
    <t>X'.</t>
  </si>
  <si>
    <t xml:space="preserve">Comptes de régularisation et d'attente  </t>
  </si>
  <si>
    <t>49/P</t>
  </si>
  <si>
    <t xml:space="preserve">TOTAL DU PASSIF   </t>
  </si>
  <si>
    <t>10/49</t>
  </si>
  <si>
    <t>COMPTE DE RESULTATS</t>
  </si>
  <si>
    <t xml:space="preserve">I. </t>
  </si>
  <si>
    <t>Charges courantes</t>
  </si>
  <si>
    <t xml:space="preserve"> </t>
  </si>
  <si>
    <t>Achats de matières ..............................................................................................</t>
  </si>
  <si>
    <t>Services et biens d'exploitation .........................................................................</t>
  </si>
  <si>
    <t>Frais de personnel ..............................................................................................</t>
  </si>
  <si>
    <t>Subsides d'exploitation accordés ...................................................................</t>
  </si>
  <si>
    <t>Remboursements des emprunts ...................................................................</t>
  </si>
  <si>
    <t>Charges financières</t>
  </si>
  <si>
    <t>a.  Charges financières des emprunts ...........................................................</t>
  </si>
  <si>
    <t>651/6</t>
  </si>
  <si>
    <t>b.  Charges financières diverses ....................................................................</t>
  </si>
  <si>
    <t>c.  Frais de la gestion financière .....................................................................</t>
  </si>
  <si>
    <t>II.</t>
  </si>
  <si>
    <t>Sous-total  (charges courantes)</t>
  </si>
  <si>
    <t>60/65</t>
  </si>
  <si>
    <t>Boni courant (II' - II)</t>
  </si>
  <si>
    <t/>
  </si>
  <si>
    <t>Dotations aux amortissements .........................................................................</t>
  </si>
  <si>
    <t>Réductions annuelles de valeurs .....................................................................</t>
  </si>
  <si>
    <t>Réductions et variations des stocks ...............................................................</t>
  </si>
  <si>
    <t>662/4</t>
  </si>
  <si>
    <t xml:space="preserve">Redressement des récupérations des </t>
  </si>
  <si>
    <t>remboursements d'emprunts ...........................................................................</t>
  </si>
  <si>
    <t>Provisions pour risques et charges ...............................................................</t>
  </si>
  <si>
    <t xml:space="preserve">Dotations aux amortissements des subsides </t>
  </si>
  <si>
    <t>d'investissement accordés ...............................................................................</t>
  </si>
  <si>
    <t>Sous-total (charges non décaissées)</t>
  </si>
  <si>
    <t>VI.</t>
  </si>
  <si>
    <t>Total des charges d'exploitation (II + V)</t>
  </si>
  <si>
    <t>60/66</t>
  </si>
  <si>
    <t>Boni d'exploitation (VI' - VI)</t>
  </si>
  <si>
    <t>Charges exceptionnelles</t>
  </si>
  <si>
    <t>Du service ordinaire ............................................................................................</t>
  </si>
  <si>
    <t>Du service extraordinaire ..................................................................................</t>
  </si>
  <si>
    <t>Charges exceptionnelles non budgétées .....................................................</t>
  </si>
  <si>
    <t>Sous-total (charges exceptionnelles)</t>
  </si>
  <si>
    <t>Dotations aux réserves</t>
  </si>
  <si>
    <t>Du service ordinaire .........................................................................................</t>
  </si>
  <si>
    <t>Du service extraordinaire ................................................................................</t>
  </si>
  <si>
    <t>Sous-total des dotations aux réserves</t>
  </si>
  <si>
    <t>67/68</t>
  </si>
  <si>
    <t>XI.</t>
  </si>
  <si>
    <t>Boni exceptionnel  (X' - X)</t>
  </si>
  <si>
    <t>XII.</t>
  </si>
  <si>
    <t>Total des charges (VI + X)</t>
  </si>
  <si>
    <t>XIII.</t>
  </si>
  <si>
    <t>Boni de l'exercice (XII' - XII)</t>
  </si>
  <si>
    <t>XIV.</t>
  </si>
  <si>
    <t>Affectation des bonis (XIII)</t>
  </si>
  <si>
    <t>Boni d'exploitation à reporter au bilan ............................................................</t>
  </si>
  <si>
    <t>Boni exceptionnel à reporter au bilan .............................................................</t>
  </si>
  <si>
    <t>Sous-total (affectation des résultats)</t>
  </si>
  <si>
    <t>XV.</t>
  </si>
  <si>
    <t>Contrôle de balance (XII + XIV = XV')</t>
  </si>
  <si>
    <t xml:space="preserve">I'. </t>
  </si>
  <si>
    <t>Produits courants</t>
  </si>
  <si>
    <t>Produits de la fiscalité ..........................................................................</t>
  </si>
  <si>
    <t>Produits d'exploitation .........................................................................</t>
  </si>
  <si>
    <t xml:space="preserve">Subsides d'exploitation reçus et récupérations de </t>
  </si>
  <si>
    <t>charges de personnel ...........................................................................</t>
  </si>
  <si>
    <t>72/73</t>
  </si>
  <si>
    <t>Récupération des remboursements d'emprunts .......................................</t>
  </si>
  <si>
    <t>Produits financiers</t>
  </si>
  <si>
    <t xml:space="preserve">a'.  Récupération des charges financières des </t>
  </si>
  <si>
    <t xml:space="preserve">      emprunts et des prêts accordés ......................................................................</t>
  </si>
  <si>
    <t>751/5</t>
  </si>
  <si>
    <t>b'   Produits financiers divers ................................................................</t>
  </si>
  <si>
    <t>754/7</t>
  </si>
  <si>
    <t>Sous-total  (produits courants)</t>
  </si>
  <si>
    <t>70/75</t>
  </si>
  <si>
    <t>Mali courant (II - II')</t>
  </si>
  <si>
    <t>Plus-values annuelles ..........................................................................</t>
  </si>
  <si>
    <t>Variations des stocks ..........................................................................</t>
  </si>
  <si>
    <t>Redressement des cptes des remb. des emprunts ...........</t>
  </si>
  <si>
    <t>Travaux internes passés à l'immobilisé ...................................................</t>
  </si>
  <si>
    <t>Sous-total (produits non encaissés)</t>
  </si>
  <si>
    <t>Total des produits d'exploitation (II' + V')</t>
  </si>
  <si>
    <t>70/76</t>
  </si>
  <si>
    <t>Mali d'exploitation (VI - VI')</t>
  </si>
  <si>
    <t>Produits exceptionnels</t>
  </si>
  <si>
    <t>Du service ordinaire .............................................................................</t>
  </si>
  <si>
    <t>Du service extraordinaire .......................................................................</t>
  </si>
  <si>
    <t>Produits exceptionnels non budgétés ................................................</t>
  </si>
  <si>
    <t>Sous-total (produits exceptionnels)</t>
  </si>
  <si>
    <t>Prélèvements sur les réserves</t>
  </si>
  <si>
    <t>Sous-total des prélèvements sur réserves</t>
  </si>
  <si>
    <t>Total des produits exceptionnels et des</t>
  </si>
  <si>
    <t>prélèvements sur réserves (VIII' + IX')</t>
  </si>
  <si>
    <t>77/78</t>
  </si>
  <si>
    <t>XI'.</t>
  </si>
  <si>
    <t>Mali exceptionnel  (X - X')</t>
  </si>
  <si>
    <t>XII'.</t>
  </si>
  <si>
    <t>Total des produits (VI' + X')</t>
  </si>
  <si>
    <t>XIII'.</t>
  </si>
  <si>
    <t>Mali de l'exercice (XII - XII')</t>
  </si>
  <si>
    <t>XIV'.</t>
  </si>
  <si>
    <t>Affectation des malis (XIII')</t>
  </si>
  <si>
    <t>Mali d'exploitation à reporter au bilan .....................................................</t>
  </si>
  <si>
    <t>Mali exceptionnel à reporter au bilan ......................................................</t>
  </si>
  <si>
    <t>XV'.</t>
  </si>
  <si>
    <t>Contrôle de balance (XII' + XIV' = XV)</t>
  </si>
  <si>
    <t>Administration communale de :</t>
  </si>
  <si>
    <t>Mobilier, matériel, équipements et signalisation routière.............................................................</t>
  </si>
  <si>
    <t>Cours et plans d'eau ......................................................................</t>
  </si>
  <si>
    <t>Total des charges exceptionnelles et des dotations aux réserves (VIII + IX)</t>
  </si>
  <si>
    <t>Produits résultant de la variation normale des valeurs de bilan, redressements, travaux internes</t>
  </si>
  <si>
    <t>Charges résultant de la variation normale des valeurs de bilan, redressements et provisions</t>
  </si>
  <si>
    <t>Réductions des subsides d'investissement, des dons et legs obtenus ..................................................................</t>
  </si>
  <si>
    <t>Commentaires</t>
  </si>
  <si>
    <t>Glossaire</t>
  </si>
  <si>
    <t>Synthèse des Comptes</t>
  </si>
  <si>
    <t>Code INS:</t>
  </si>
  <si>
    <t>version:</t>
  </si>
  <si>
    <t>Evolution du résultat budgétaire ordinaire</t>
  </si>
  <si>
    <t>Ventilation économique des dépenses et des recettes ordinaires</t>
  </si>
  <si>
    <t>Type document:</t>
  </si>
  <si>
    <t>Dépenses extraordinaires (engagements actés aux comptes)</t>
  </si>
  <si>
    <t>Recettes extraordinaires (Droits actés aux comptes)</t>
  </si>
  <si>
    <t>Ventilation économique des dépenses et des recettes extraordinaires</t>
  </si>
  <si>
    <t>Investissements</t>
  </si>
  <si>
    <t>Ventilation fonctionnelle</t>
  </si>
  <si>
    <t>Prélèvements (hors 060)</t>
  </si>
  <si>
    <t>Termes</t>
  </si>
  <si>
    <t>Définitions:</t>
  </si>
  <si>
    <t>Exercice propre</t>
  </si>
  <si>
    <t>L'exercice du document allant du 1er janvier au 31 décembre</t>
  </si>
  <si>
    <t>Les opérations antérieures à l'exercice propre</t>
  </si>
  <si>
    <t>Résultat global</t>
  </si>
  <si>
    <t>Le boni ou le mali de l'exercice propre cumulé avec celui des exercices antérieurs</t>
  </si>
  <si>
    <t>Dépenses de transfert</t>
  </si>
  <si>
    <t>Recettes de transfert</t>
  </si>
  <si>
    <t>Recettes en provenance de tiers ( subsides, taxes, … )</t>
  </si>
  <si>
    <t>Recettes de prestation</t>
  </si>
  <si>
    <t>Dépenses de prélèvements</t>
  </si>
  <si>
    <t>Sommes prélevées sur les excédents budgétaires par la commune pour alimenter des fonds de réserves ordinaires ou extraordinaires (pour financer des dépenses d'investissement sur fonds propres  ) ou des provisions ( pour faire face à des charges futures importantes )</t>
  </si>
  <si>
    <t>Recettes de prélèvements</t>
  </si>
  <si>
    <t>Utilisation des fonds de réserve et des provisions (constitués au moyen des dépenses de prélèvement)</t>
  </si>
  <si>
    <t>Ordinaire</t>
  </si>
  <si>
    <t>Extraordinaire</t>
  </si>
  <si>
    <t>Les dépenses et leurs moyens de financement afférentes aux investissements ( travaux importants, rénovations, achat de matériel et de véhicules etc … )</t>
  </si>
  <si>
    <t>Résultats  Exercice Propre*</t>
  </si>
  <si>
    <t>* Montant arrondi à l'euro</t>
  </si>
  <si>
    <t>Total (exercice propre)*</t>
  </si>
  <si>
    <t>Total général*</t>
  </si>
  <si>
    <t>Evolution des dépenses ordinaires (exercice propre)</t>
  </si>
  <si>
    <t>Evolution des recettes ordinaires (exercice propre)</t>
  </si>
  <si>
    <t>Evolution des dépenses extraordinaires (exercice propre)</t>
  </si>
  <si>
    <t>Evolution des recettes extraordinaires (exercice propre)</t>
  </si>
  <si>
    <r>
      <t xml:space="preserve">Résultat global*                              </t>
    </r>
    <r>
      <rPr>
        <b/>
        <sz val="8"/>
        <rFont val="Verdana"/>
        <family val="2"/>
      </rPr>
      <t>(avec exercices antérieurs et prélèvements)</t>
    </r>
  </si>
  <si>
    <t>Dépenses effectuées à destination de tiers à la commune (d'autres institutions, organismes, ménages ..)</t>
  </si>
  <si>
    <t>Recettes découlant de services payants rendus par la commune, de locations, de droits d'entrée …</t>
  </si>
  <si>
    <t>Les recettes et dépenses nécessaires au fonctionnement de la commune (taxes, subventions , salaires,électricité,fournitures,…)</t>
  </si>
  <si>
    <t>Date d'arrêt du compte par le conseil:</t>
  </si>
  <si>
    <t>Module informatisé de publication des comptes annuels</t>
  </si>
  <si>
    <t>S Y N T H È S E  des  C O M P T E S</t>
  </si>
  <si>
    <t>Modèle officiel généré par l'application eComptes © SPW.INTERIEUR &amp; ACTION SOCIALE</t>
  </si>
  <si>
    <t>HAM-SUR-HEURE-NALINNES</t>
  </si>
  <si>
    <t>Chemin d'Oultre Heure, 20</t>
  </si>
  <si>
    <t>6120 HAM-SUR-HEURE</t>
  </si>
  <si>
    <t>www.ham-sur-heure-nalinnes.be</t>
  </si>
  <si>
    <t>29/03/2021</t>
  </si>
  <si>
    <t>Compte</t>
  </si>
  <si>
    <t>Delphine STEINIER</t>
  </si>
  <si>
    <t>071 22 93 41</t>
  </si>
  <si>
    <t>071 21 91 06</t>
  </si>
  <si>
    <t>delphine.steinier@hshn.be</t>
  </si>
  <si>
    <t>Patricia PAILLOT</t>
  </si>
  <si>
    <t>071 22 93 56</t>
  </si>
  <si>
    <t>patricia.paillot@hshn.be</t>
  </si>
  <si>
    <t>16/07/2021</t>
  </si>
  <si>
    <t>Directeur Général a.i.:</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</si>
</sst>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_-* #,##0.0\ _€_-;\-* #,##0.0\ _€_-;_-* &quot;-&quot;??\ _€_-;_-@_-"/>
    <numFmt numFmtId="181" formatCode="_-* #,##0\ _€_-;\-* #,##0\ _€_-;_-* &quot;-&quot;??\ _€_-;_-@_-"/>
    <numFmt numFmtId="182" formatCode="&quot;Vrai&quot;;&quot;Vrai&quot;;&quot;Faux&quot;"/>
    <numFmt numFmtId="183" formatCode="&quot;Actif&quot;;&quot;Actif&quot;;&quot;Inactif&quot;"/>
    <numFmt numFmtId="184" formatCode="&quot;soit&quot;\ \ 0"/>
    <numFmt numFmtId="185" formatCode="0\ &quot;pour&quot;"/>
    <numFmt numFmtId="186" formatCode="#,##0.00_ ;\-#,##0.00\ "/>
    <numFmt numFmtId="187" formatCode="0.000"/>
    <numFmt numFmtId="188" formatCode="0.0%"/>
    <numFmt numFmtId="189" formatCode="0.000000"/>
    <numFmt numFmtId="190" formatCode="0.00000"/>
    <numFmt numFmtId="191" formatCode="0.0000"/>
    <numFmt numFmtId="192" formatCode="0.0"/>
    <numFmt numFmtId="193" formatCode="#,##0.0"/>
    <numFmt numFmtId="194" formatCode="_-* #,##0.0\ &quot;€&quot;_-;\-* #,##0.0\ &quot;€&quot;_-;_-* &quot;-&quot;??\ &quot;€&quot;_-;_-@_-"/>
    <numFmt numFmtId="195" formatCode="_-* #,##0\ &quot;€&quot;_-;\-* #,##0\ &quot;€&quot;_-;_-* &quot;-&quot;??\ &quot;€&quot;_-;_-@_-"/>
    <numFmt numFmtId="196" formatCode="#,##0.000"/>
    <numFmt numFmtId="197" formatCode="#,##0.00\ &quot;€&quot;"/>
    <numFmt numFmtId="198" formatCode="#,##0_ ;\-#,##0\ "/>
    <numFmt numFmtId="199" formatCode="#,##0_ ;[Red]\-#,##0\ "/>
    <numFmt numFmtId="200" formatCode="&quot;Code I.N.S. : &quot;\ 0\ \ \ \ \ \ \ \ \ \ \ \ \ \ \ \ \ \ \ \ \ \ \ \ \ \ \ \ \ \ "/>
    <numFmt numFmtId="201" formatCode="&quot;Code I.N.S. : &quot;\ 0"/>
    <numFmt numFmtId="202" formatCode="&quot;COMPTES ANNUELS &quot;0"/>
    <numFmt numFmtId="203" formatCode="0;[Red]0"/>
    <numFmt numFmtId="204" formatCode="_-* #,##0.000\ _€_-;\-* #,##0.000\ _€_-;_-* &quot;-&quot;??\ _€_-;_-@_-"/>
    <numFmt numFmtId="205" formatCode="_-* #.##0\ _€_-;\-* #.##0\ _€_-;_-* &quot;-&quot;??\ _€_-;_-@_-"/>
    <numFmt numFmtId="206" formatCode="[$€-2]\ #,##0.00_);[Red]\([$€-2]\ #,##0.00\)"/>
    <numFmt numFmtId="207" formatCode="_-* #\,##0\ _€_-;\-* #\,##0\ _€_-;_-* &quot;-&quot;??\ _€_-;_-@_-"/>
  </numFmts>
  <fonts count="83">
    <font>
      <sz val="10"/>
      <name val="Arial"/>
      <family val="0"/>
    </font>
    <font>
      <b/>
      <sz val="10"/>
      <name val="Arial"/>
      <family val="2"/>
    </font>
    <font>
      <u val="single"/>
      <sz val="10"/>
      <color indexed="12"/>
      <name val="Arial"/>
      <family val="2"/>
    </font>
    <font>
      <u val="single"/>
      <sz val="10"/>
      <color indexed="36"/>
      <name val="Arial"/>
      <family val="2"/>
    </font>
    <font>
      <b/>
      <sz val="10"/>
      <color indexed="10"/>
      <name val="Arial"/>
      <family val="2"/>
    </font>
    <font>
      <b/>
      <sz val="10"/>
      <color indexed="18"/>
      <name val="Arial"/>
      <family val="2"/>
    </font>
    <font>
      <sz val="10"/>
      <color indexed="9"/>
      <name val="Arial"/>
      <family val="2"/>
    </font>
    <font>
      <i/>
      <sz val="8"/>
      <name val="Arial"/>
      <family val="2"/>
    </font>
    <font>
      <sz val="10"/>
      <name val="Geneva"/>
      <family val="0"/>
    </font>
    <font>
      <sz val="12"/>
      <name val="Arial"/>
      <family val="2"/>
    </font>
    <font>
      <sz val="10"/>
      <name val="Verdana"/>
      <family val="2"/>
    </font>
    <font>
      <b/>
      <sz val="10"/>
      <name val="Verdana"/>
      <family val="2"/>
    </font>
    <font>
      <sz val="9"/>
      <name val="Verdana"/>
      <family val="2"/>
    </font>
    <font>
      <b/>
      <sz val="9"/>
      <name val="Verdana"/>
      <family val="2"/>
    </font>
    <font>
      <sz val="9"/>
      <color indexed="9"/>
      <name val="Verdana"/>
      <family val="2"/>
    </font>
    <font>
      <b/>
      <u val="single"/>
      <sz val="9"/>
      <name val="Verdana"/>
      <family val="2"/>
    </font>
    <font>
      <sz val="9.5"/>
      <name val="Verdana"/>
      <family val="2"/>
    </font>
    <font>
      <b/>
      <sz val="9.5"/>
      <name val="Verdana"/>
      <family val="2"/>
    </font>
    <font>
      <i/>
      <sz val="9.5"/>
      <color indexed="12"/>
      <name val="Verdana"/>
      <family val="2"/>
    </font>
    <font>
      <i/>
      <sz val="9.5"/>
      <color indexed="18"/>
      <name val="Verdana"/>
      <family val="2"/>
    </font>
    <font>
      <sz val="9.5"/>
      <name val="Arial"/>
      <family val="2"/>
    </font>
    <font>
      <sz val="9.5"/>
      <color indexed="12"/>
      <name val="Verdana"/>
      <family val="2"/>
    </font>
    <font>
      <b/>
      <sz val="9.5"/>
      <color indexed="9"/>
      <name val="Verdana"/>
      <family val="2"/>
    </font>
    <font>
      <sz val="9.5"/>
      <color indexed="8"/>
      <name val="Verdana"/>
      <family val="2"/>
    </font>
    <font>
      <b/>
      <u val="single"/>
      <sz val="9.5"/>
      <name val="Verdana"/>
      <family val="2"/>
    </font>
    <font>
      <b/>
      <i/>
      <sz val="9.5"/>
      <name val="Verdana"/>
      <family val="2"/>
    </font>
    <font>
      <u val="single"/>
      <sz val="9.5"/>
      <name val="Verdana"/>
      <family val="2"/>
    </font>
    <font>
      <b/>
      <sz val="8"/>
      <name val="Verdana"/>
      <family val="2"/>
    </font>
    <font>
      <i/>
      <sz val="10"/>
      <name val="Arial"/>
      <family val="2"/>
    </font>
    <font>
      <b/>
      <u val="single"/>
      <sz val="10"/>
      <name val="Verdana"/>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5"/>
      <color indexed="9"/>
      <name val="Verdana"/>
      <family val="2"/>
    </font>
    <font>
      <b/>
      <sz val="18"/>
      <color indexed="10"/>
      <name val="Arial"/>
      <family val="2"/>
    </font>
    <font>
      <sz val="12"/>
      <color indexed="10"/>
      <name val="Tahoma"/>
      <family val="2"/>
    </font>
    <font>
      <b/>
      <sz val="10"/>
      <color indexed="9"/>
      <name val="Verdana"/>
      <family val="2"/>
    </font>
    <font>
      <b/>
      <sz val="10"/>
      <color indexed="9"/>
      <name val="Arial"/>
      <family val="2"/>
    </font>
    <font>
      <b/>
      <sz val="10"/>
      <color indexed="8"/>
      <name val="Arial"/>
      <family val="0"/>
    </font>
    <font>
      <sz val="10"/>
      <color indexed="8"/>
      <name val="Calibri"/>
      <family val="0"/>
    </font>
    <font>
      <sz val="9"/>
      <color indexed="63"/>
      <name val="Arial"/>
      <family val="0"/>
    </font>
    <font>
      <sz val="14"/>
      <color indexed="63"/>
      <name val="Arial"/>
      <family val="0"/>
    </font>
    <font>
      <sz val="10"/>
      <color indexed="8"/>
      <name val="Arial"/>
      <family val="0"/>
    </font>
    <font>
      <b/>
      <u val="single"/>
      <sz val="11"/>
      <color indexed="8"/>
      <name val="Calibri"/>
      <family val="0"/>
    </font>
    <font>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5"/>
      <color theme="0"/>
      <name val="Verdana"/>
      <family val="2"/>
    </font>
    <font>
      <sz val="10"/>
      <color theme="0"/>
      <name val="Arial"/>
      <family val="2"/>
    </font>
    <font>
      <b/>
      <sz val="18"/>
      <color rgb="FFFF0000"/>
      <name val="Arial"/>
      <family val="2"/>
    </font>
    <font>
      <sz val="12"/>
      <color rgb="FFFF0000"/>
      <name val="Tahoma"/>
      <family val="2"/>
    </font>
    <font>
      <b/>
      <sz val="10"/>
      <color theme="0"/>
      <name val="Verdana"/>
      <family val="2"/>
    </font>
    <font>
      <b/>
      <sz val="10"/>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CC00"/>
        <bgColor indexed="64"/>
      </patternFill>
    </fill>
    <fill>
      <patternFill patternType="solid">
        <fgColor indexed="5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theme="2"/>
        <bgColor indexed="64"/>
      </patternFill>
    </fill>
    <fill>
      <patternFill patternType="solid">
        <fgColor indexed="47"/>
        <bgColor indexed="64"/>
      </patternFill>
    </fill>
    <fill>
      <patternFill patternType="solid">
        <fgColor theme="9" tint="-0.24997000396251678"/>
        <bgColor indexed="64"/>
      </patternFill>
    </fill>
    <fill>
      <patternFill patternType="solid">
        <fgColor theme="2" tint="-0.4999699890613556"/>
        <bgColor indexed="64"/>
      </patternFill>
    </fill>
    <fill>
      <patternFill patternType="solid">
        <fgColor rgb="FFDDD9C4"/>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rgb="FF6D993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border>
    <border>
      <left style="medium"/>
      <right style="thin"/>
      <top/>
      <bottom/>
    </border>
    <border>
      <left style="medium"/>
      <right style="thin"/>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double"/>
      <right style="thin">
        <color theme="0"/>
      </right>
      <top style="double"/>
      <bottom style="thin">
        <color theme="0"/>
      </bottom>
    </border>
    <border>
      <left style="thin">
        <color theme="0"/>
      </left>
      <right style="thin">
        <color theme="0"/>
      </right>
      <top style="double"/>
      <bottom style="thin">
        <color theme="0"/>
      </bottom>
    </border>
    <border>
      <left style="thin">
        <color theme="0"/>
      </left>
      <right style="double"/>
      <top style="double"/>
      <bottom style="thin">
        <color theme="0"/>
      </bottom>
    </border>
    <border>
      <left style="double"/>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double"/>
      <top style="thin">
        <color theme="0"/>
      </top>
      <bottom style="thin">
        <color theme="0"/>
      </bottom>
    </border>
    <border>
      <left style="double"/>
      <right style="thin">
        <color theme="0"/>
      </right>
      <top style="thin">
        <color theme="0"/>
      </top>
      <bottom style="double"/>
    </border>
    <border>
      <left style="thin">
        <color theme="0"/>
      </left>
      <right style="thin">
        <color theme="0"/>
      </right>
      <top style="thin">
        <color theme="0"/>
      </top>
      <bottom style="double"/>
    </border>
    <border>
      <left style="thin">
        <color theme="0"/>
      </left>
      <right style="double"/>
      <top style="thin">
        <color theme="0"/>
      </top>
      <bottom style="double"/>
    </border>
    <border>
      <left style="thin"/>
      <right>
        <color indexed="63"/>
      </right>
      <top style="thin"/>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right style="medium"/>
      <top/>
      <bottom style="medium"/>
    </border>
    <border>
      <left/>
      <right style="medium"/>
      <top style="medium"/>
      <bottom/>
    </border>
    <border>
      <left/>
      <right style="medium"/>
      <top/>
      <bottom style="thin"/>
    </border>
    <border>
      <left/>
      <right style="medium"/>
      <top style="thin"/>
      <bottom>
        <color indexed="63"/>
      </bottom>
    </border>
    <border>
      <left/>
      <right style="medium"/>
      <top/>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63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ont="1" applyBorder="1" applyAlignment="1">
      <alignment/>
    </xf>
    <xf numFmtId="0" fontId="0" fillId="0" borderId="10" xfId="0" applyBorder="1" applyAlignment="1">
      <alignment/>
    </xf>
    <xf numFmtId="0" fontId="0" fillId="33" borderId="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34" borderId="0" xfId="0" applyFont="1" applyFill="1" applyAlignment="1">
      <alignment/>
    </xf>
    <xf numFmtId="0" fontId="5" fillId="0" borderId="14" xfId="0" applyFont="1" applyBorder="1" applyAlignment="1">
      <alignment horizontal="center"/>
    </xf>
    <xf numFmtId="0" fontId="1" fillId="33" borderId="0" xfId="0" applyFont="1" applyFill="1" applyBorder="1" applyAlignment="1">
      <alignment/>
    </xf>
    <xf numFmtId="0" fontId="0" fillId="35" borderId="15" xfId="0" applyFill="1" applyBorder="1" applyAlignment="1">
      <alignment/>
    </xf>
    <xf numFmtId="0" fontId="0" fillId="0" borderId="0" xfId="61" applyFont="1">
      <alignment/>
      <protection/>
    </xf>
    <xf numFmtId="0" fontId="9" fillId="0" borderId="0" xfId="61" applyFont="1" applyAlignment="1">
      <alignment horizontal="right"/>
      <protection/>
    </xf>
    <xf numFmtId="0" fontId="8" fillId="0" borderId="0" xfId="61">
      <alignment/>
      <protection/>
    </xf>
    <xf numFmtId="0" fontId="8" fillId="0" borderId="0" xfId="63">
      <alignment/>
      <protection/>
    </xf>
    <xf numFmtId="0" fontId="0" fillId="0" borderId="0" xfId="63" applyFont="1">
      <alignment/>
      <protection/>
    </xf>
    <xf numFmtId="0" fontId="0" fillId="0" borderId="0" xfId="63" applyFont="1" applyBorder="1">
      <alignment/>
      <protection/>
    </xf>
    <xf numFmtId="0" fontId="9" fillId="0" borderId="0" xfId="62" applyFont="1" applyAlignment="1">
      <alignment horizontal="right"/>
      <protection/>
    </xf>
    <xf numFmtId="0" fontId="0" fillId="0" borderId="0" xfId="62" applyFont="1">
      <alignment/>
      <protection/>
    </xf>
    <xf numFmtId="0" fontId="0" fillId="0" borderId="0" xfId="62" applyFont="1" applyAlignment="1">
      <alignment horizontal="left"/>
      <protection/>
    </xf>
    <xf numFmtId="0" fontId="0" fillId="0" borderId="0" xfId="62" applyFont="1" applyAlignment="1">
      <alignment horizontal="center"/>
      <protection/>
    </xf>
    <xf numFmtId="0" fontId="0" fillId="0" borderId="0" xfId="64" applyFont="1">
      <alignment/>
      <protection/>
    </xf>
    <xf numFmtId="0" fontId="0" fillId="0" borderId="0" xfId="64" applyFont="1" applyAlignment="1">
      <alignment horizontal="left"/>
      <protection/>
    </xf>
    <xf numFmtId="0" fontId="9" fillId="0" borderId="0" xfId="64" applyFont="1" applyAlignment="1">
      <alignment horizontal="right"/>
      <protection/>
    </xf>
    <xf numFmtId="0" fontId="0" fillId="0" borderId="0" xfId="64" applyFont="1" applyAlignment="1">
      <alignment horizontal="center"/>
      <protection/>
    </xf>
    <xf numFmtId="0" fontId="0" fillId="0" borderId="0" xfId="0" applyAlignment="1">
      <alignment vertical="center"/>
    </xf>
    <xf numFmtId="0" fontId="0" fillId="0" borderId="0" xfId="0" applyFont="1" applyBorder="1" applyAlignment="1">
      <alignment horizontal="left"/>
    </xf>
    <xf numFmtId="0" fontId="11" fillId="0" borderId="0" xfId="0" applyFont="1" applyAlignment="1">
      <alignment/>
    </xf>
    <xf numFmtId="0" fontId="10" fillId="0" borderId="0" xfId="0" applyFont="1" applyAlignment="1">
      <alignment/>
    </xf>
    <xf numFmtId="0" fontId="0" fillId="0" borderId="0" xfId="0" applyBorder="1" applyAlignment="1">
      <alignment horizontal="left"/>
    </xf>
    <xf numFmtId="0" fontId="11" fillId="0" borderId="0" xfId="0" applyFont="1" applyBorder="1" applyAlignment="1">
      <alignment horizontal="left"/>
    </xf>
    <xf numFmtId="0" fontId="13" fillId="0" borderId="0" xfId="63" applyFont="1">
      <alignment/>
      <protection/>
    </xf>
    <xf numFmtId="0" fontId="12" fillId="0" borderId="0" xfId="63" applyFont="1">
      <alignment/>
      <protection/>
    </xf>
    <xf numFmtId="0" fontId="15" fillId="0" borderId="0" xfId="63" applyFont="1" applyAlignment="1">
      <alignment horizontal="center"/>
      <protection/>
    </xf>
    <xf numFmtId="3" fontId="12" fillId="0" borderId="0" xfId="63" applyNumberFormat="1" applyFont="1" applyAlignment="1">
      <alignment horizontal="centerContinuous"/>
      <protection/>
    </xf>
    <xf numFmtId="0" fontId="12" fillId="0" borderId="0" xfId="64" applyFont="1" applyBorder="1" applyAlignment="1" applyProtection="1">
      <alignment horizontal="centerContinuous"/>
      <protection hidden="1"/>
    </xf>
    <xf numFmtId="0" fontId="0" fillId="0" borderId="0" xfId="0" applyAlignment="1">
      <alignment horizontal="right" vertical="center"/>
    </xf>
    <xf numFmtId="201" fontId="12" fillId="0" borderId="0" xfId="63" applyNumberFormat="1" applyFont="1" applyBorder="1" applyAlignment="1">
      <alignment horizontal="left" vertical="center"/>
      <protection/>
    </xf>
    <xf numFmtId="0" fontId="12" fillId="0" borderId="0" xfId="63" applyFont="1" applyBorder="1">
      <alignment/>
      <protection/>
    </xf>
    <xf numFmtId="201" fontId="13" fillId="0" borderId="0" xfId="63" applyNumberFormat="1" applyFont="1" applyBorder="1" applyAlignment="1">
      <alignment horizontal="left" vertical="center"/>
      <protection/>
    </xf>
    <xf numFmtId="0" fontId="12" fillId="0" borderId="0" xfId="63" applyFont="1" applyBorder="1" applyAlignment="1">
      <alignment horizontal="centerContinuous"/>
      <protection/>
    </xf>
    <xf numFmtId="0" fontId="13" fillId="0" borderId="0" xfId="63" applyFont="1" applyBorder="1" applyAlignment="1">
      <alignment horizontal="right" vertical="center"/>
      <protection/>
    </xf>
    <xf numFmtId="0" fontId="0" fillId="0" borderId="0" xfId="0" applyAlignment="1">
      <alignment horizontal="left" vertical="center"/>
    </xf>
    <xf numFmtId="0" fontId="12" fillId="0" borderId="0" xfId="64" applyFont="1" applyBorder="1" applyAlignment="1">
      <alignment horizontal="left"/>
      <protection/>
    </xf>
    <xf numFmtId="0" fontId="12" fillId="0" borderId="0" xfId="64" applyFont="1" applyBorder="1" applyProtection="1">
      <alignment/>
      <protection hidden="1"/>
    </xf>
    <xf numFmtId="201" fontId="13" fillId="0" borderId="0" xfId="64" applyNumberFormat="1" applyFont="1" applyBorder="1" applyAlignment="1" applyProtection="1">
      <alignment horizontal="left" vertical="center"/>
      <protection hidden="1"/>
    </xf>
    <xf numFmtId="201" fontId="12" fillId="0" borderId="0" xfId="64" applyNumberFormat="1" applyFont="1" applyBorder="1" applyAlignment="1" applyProtection="1">
      <alignment horizontal="centerContinuous" vertical="center"/>
      <protection hidden="1"/>
    </xf>
    <xf numFmtId="0" fontId="12" fillId="0" borderId="0" xfId="0" applyFont="1" applyBorder="1" applyAlignment="1">
      <alignment/>
    </xf>
    <xf numFmtId="0" fontId="0" fillId="0" borderId="0" xfId="0" applyFont="1" applyAlignment="1">
      <alignment/>
    </xf>
    <xf numFmtId="0" fontId="10" fillId="0" borderId="16" xfId="0" applyFont="1" applyBorder="1" applyAlignment="1">
      <alignment horizontal="right" vertical="center"/>
    </xf>
    <xf numFmtId="0" fontId="10" fillId="0" borderId="0"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horizontal="center" vertical="center"/>
    </xf>
    <xf numFmtId="0" fontId="10" fillId="35" borderId="17" xfId="0" applyFont="1" applyFill="1" applyBorder="1" applyAlignment="1">
      <alignment vertical="center"/>
    </xf>
    <xf numFmtId="49" fontId="11" fillId="0" borderId="0" xfId="0" applyNumberFormat="1" applyFont="1" applyBorder="1" applyAlignment="1">
      <alignment vertical="center"/>
    </xf>
    <xf numFmtId="0" fontId="6" fillId="0" borderId="18" xfId="0" applyFont="1" applyBorder="1" applyAlignment="1">
      <alignment/>
    </xf>
    <xf numFmtId="0" fontId="6" fillId="0" borderId="19" xfId="0" applyFont="1" applyBorder="1" applyAlignment="1">
      <alignment/>
    </xf>
    <xf numFmtId="0" fontId="0" fillId="0" borderId="0" xfId="0"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0" fillId="0" borderId="18" xfId="0" applyBorder="1" applyAlignment="1">
      <alignment/>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vertical="center" wrapText="1"/>
    </xf>
    <xf numFmtId="0" fontId="10" fillId="35" borderId="17" xfId="0" applyFont="1" applyFill="1" applyBorder="1" applyAlignment="1">
      <alignment horizontal="left" vertical="center"/>
    </xf>
    <xf numFmtId="0" fontId="0" fillId="35" borderId="17" xfId="0" applyFill="1" applyBorder="1" applyAlignment="1">
      <alignment/>
    </xf>
    <xf numFmtId="0" fontId="10" fillId="0" borderId="0" xfId="0" applyFont="1" applyBorder="1" applyAlignment="1">
      <alignment/>
    </xf>
    <xf numFmtId="0" fontId="14" fillId="0" borderId="0" xfId="0" applyFont="1" applyBorder="1" applyAlignment="1">
      <alignment/>
    </xf>
    <xf numFmtId="0" fontId="12" fillId="0" borderId="0" xfId="0" applyFont="1" applyBorder="1" applyAlignment="1">
      <alignment vertical="center"/>
    </xf>
    <xf numFmtId="0" fontId="12" fillId="0" borderId="0" xfId="0" applyFont="1" applyFill="1" applyBorder="1" applyAlignment="1">
      <alignment/>
    </xf>
    <xf numFmtId="3" fontId="12" fillId="0" borderId="0" xfId="0" applyNumberFormat="1" applyFont="1" applyFill="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20" fillId="0" borderId="0" xfId="0" applyFont="1" applyAlignment="1">
      <alignment/>
    </xf>
    <xf numFmtId="0" fontId="20" fillId="0" borderId="0" xfId="0" applyFont="1" applyBorder="1" applyAlignment="1">
      <alignment/>
    </xf>
    <xf numFmtId="0" fontId="16" fillId="0" borderId="0" xfId="0" applyFont="1" applyFill="1" applyBorder="1" applyAlignment="1">
      <alignment vertical="center"/>
    </xf>
    <xf numFmtId="0" fontId="16" fillId="0" borderId="0" xfId="0" applyFont="1" applyFill="1" applyBorder="1" applyAlignment="1">
      <alignment/>
    </xf>
    <xf numFmtId="0" fontId="20" fillId="0" borderId="10" xfId="0" applyFont="1" applyBorder="1" applyAlignment="1">
      <alignment/>
    </xf>
    <xf numFmtId="0" fontId="0" fillId="0" borderId="0" xfId="0" applyAlignment="1">
      <alignment wrapText="1"/>
    </xf>
    <xf numFmtId="0" fontId="21" fillId="0" borderId="0" xfId="0" applyFont="1" applyFill="1" applyBorder="1" applyAlignment="1">
      <alignment vertical="center"/>
    </xf>
    <xf numFmtId="4" fontId="16" fillId="0" borderId="0" xfId="0" applyNumberFormat="1" applyFont="1" applyFill="1" applyBorder="1" applyAlignment="1">
      <alignment vertical="center"/>
    </xf>
    <xf numFmtId="0" fontId="16" fillId="0" borderId="0" xfId="0" applyFont="1" applyFill="1" applyBorder="1" applyAlignment="1">
      <alignment vertical="center" wrapText="1"/>
    </xf>
    <xf numFmtId="4" fontId="16" fillId="0" borderId="0" xfId="0" applyNumberFormat="1" applyFont="1" applyFill="1" applyBorder="1" applyAlignment="1">
      <alignment vertical="center" wrapText="1"/>
    </xf>
    <xf numFmtId="0" fontId="18" fillId="0" borderId="0" xfId="0" applyFont="1" applyFill="1" applyBorder="1" applyAlignment="1">
      <alignment vertical="center"/>
    </xf>
    <xf numFmtId="0" fontId="19" fillId="0" borderId="0" xfId="0" applyFont="1" applyFill="1" applyBorder="1" applyAlignment="1">
      <alignment vertical="center"/>
    </xf>
    <xf numFmtId="0" fontId="16" fillId="0" borderId="0" xfId="64" applyFont="1" applyBorder="1" applyAlignment="1">
      <alignment horizontal="left"/>
      <protection/>
    </xf>
    <xf numFmtId="0" fontId="16" fillId="0" borderId="0" xfId="64" applyFont="1" applyBorder="1" applyProtection="1">
      <alignment/>
      <protection hidden="1"/>
    </xf>
    <xf numFmtId="201" fontId="17" fillId="0" borderId="0" xfId="64" applyNumberFormat="1" applyFont="1" applyBorder="1" applyAlignment="1" applyProtection="1">
      <alignment horizontal="left" vertical="center"/>
      <protection hidden="1"/>
    </xf>
    <xf numFmtId="0" fontId="24" fillId="0" borderId="0" xfId="64" applyFont="1" applyAlignment="1">
      <alignment horizontal="centerContinuous"/>
      <protection/>
    </xf>
    <xf numFmtId="0" fontId="24" fillId="0" borderId="0" xfId="64" applyFont="1" applyAlignment="1" applyProtection="1">
      <alignment horizontal="centerContinuous"/>
      <protection hidden="1"/>
    </xf>
    <xf numFmtId="0" fontId="16" fillId="0" borderId="0" xfId="64" applyFont="1" applyAlignment="1">
      <alignment horizontal="right"/>
      <protection/>
    </xf>
    <xf numFmtId="0" fontId="16" fillId="0" borderId="0" xfId="64" applyFont="1" applyProtection="1">
      <alignment/>
      <protection hidden="1"/>
    </xf>
    <xf numFmtId="0" fontId="17" fillId="0" borderId="0" xfId="64" applyFont="1" applyAlignment="1">
      <alignment horizontal="right"/>
      <protection/>
    </xf>
    <xf numFmtId="0" fontId="17" fillId="0" borderId="0" xfId="64" applyFont="1" applyAlignment="1" applyProtection="1">
      <alignment horizontal="left"/>
      <protection hidden="1"/>
    </xf>
    <xf numFmtId="0" fontId="16" fillId="0" borderId="20" xfId="64" applyFont="1" applyBorder="1" applyAlignment="1" applyProtection="1">
      <alignment horizontal="center"/>
      <protection hidden="1"/>
    </xf>
    <xf numFmtId="0" fontId="16" fillId="0" borderId="0" xfId="64" applyFont="1" applyAlignment="1" applyProtection="1">
      <alignment horizontal="right"/>
      <protection hidden="1"/>
    </xf>
    <xf numFmtId="0" fontId="16" fillId="0" borderId="0" xfId="64" applyFont="1" applyAlignment="1" applyProtection="1">
      <alignment horizontal="left"/>
      <protection hidden="1"/>
    </xf>
    <xf numFmtId="0" fontId="16" fillId="0" borderId="21" xfId="64" applyFont="1" applyBorder="1" applyAlignment="1" applyProtection="1">
      <alignment horizontal="center"/>
      <protection hidden="1"/>
    </xf>
    <xf numFmtId="0" fontId="16" fillId="0" borderId="21" xfId="64" applyFont="1" applyBorder="1" applyAlignment="1" applyProtection="1" quotePrefix="1">
      <alignment horizontal="center"/>
      <protection hidden="1"/>
    </xf>
    <xf numFmtId="0" fontId="17" fillId="0" borderId="0" xfId="64" applyFont="1" applyProtection="1">
      <alignment/>
      <protection hidden="1"/>
    </xf>
    <xf numFmtId="0" fontId="16" fillId="0" borderId="22" xfId="64" applyFont="1" applyBorder="1" applyAlignment="1" applyProtection="1">
      <alignment horizontal="center"/>
      <protection hidden="1"/>
    </xf>
    <xf numFmtId="0" fontId="20" fillId="0" borderId="0" xfId="64" applyFont="1" applyAlignment="1">
      <alignment horizontal="right"/>
      <protection/>
    </xf>
    <xf numFmtId="0" fontId="20" fillId="0" borderId="0" xfId="64" applyFont="1" applyAlignment="1">
      <alignment horizontal="left"/>
      <protection/>
    </xf>
    <xf numFmtId="0" fontId="20" fillId="0" borderId="0" xfId="64" applyFont="1" applyAlignment="1">
      <alignment horizontal="center"/>
      <protection/>
    </xf>
    <xf numFmtId="0" fontId="20" fillId="0" borderId="0" xfId="64" applyFont="1">
      <alignment/>
      <protection/>
    </xf>
    <xf numFmtId="0" fontId="16" fillId="0" borderId="0" xfId="0" applyFont="1" applyAlignment="1">
      <alignment/>
    </xf>
    <xf numFmtId="0" fontId="24" fillId="0" borderId="0" xfId="62" applyFont="1" applyAlignment="1">
      <alignment horizontal="centerContinuous"/>
      <protection/>
    </xf>
    <xf numFmtId="0" fontId="24" fillId="0" borderId="0" xfId="62" applyFont="1" applyAlignment="1" applyProtection="1">
      <alignment horizontal="centerContinuous"/>
      <protection hidden="1"/>
    </xf>
    <xf numFmtId="0" fontId="16" fillId="0" borderId="0" xfId="62" applyFont="1" applyAlignment="1">
      <alignment horizontal="right"/>
      <protection/>
    </xf>
    <xf numFmtId="0" fontId="16" fillId="0" borderId="0" xfId="62" applyFont="1">
      <alignment/>
      <protection/>
    </xf>
    <xf numFmtId="0" fontId="16" fillId="0" borderId="0" xfId="62" applyFont="1" applyProtection="1">
      <alignment/>
      <protection hidden="1"/>
    </xf>
    <xf numFmtId="0" fontId="17" fillId="0" borderId="0" xfId="62" applyFont="1" applyAlignment="1">
      <alignment horizontal="right"/>
      <protection/>
    </xf>
    <xf numFmtId="0" fontId="17" fillId="0" borderId="0" xfId="62" applyFont="1" applyAlignment="1">
      <alignment horizontal="left"/>
      <protection/>
    </xf>
    <xf numFmtId="0" fontId="16" fillId="0" borderId="23" xfId="62" applyFont="1" applyBorder="1" applyAlignment="1" applyProtection="1">
      <alignment horizontal="center"/>
      <protection hidden="1"/>
    </xf>
    <xf numFmtId="0" fontId="16" fillId="0" borderId="0" xfId="62" applyFont="1" applyAlignment="1" applyProtection="1">
      <alignment horizontal="left"/>
      <protection hidden="1"/>
    </xf>
    <xf numFmtId="0" fontId="16" fillId="0" borderId="24" xfId="62" applyFont="1" applyBorder="1" applyAlignment="1" applyProtection="1">
      <alignment horizontal="center"/>
      <protection hidden="1"/>
    </xf>
    <xf numFmtId="0" fontId="16" fillId="0" borderId="24" xfId="62" applyFont="1" applyBorder="1" applyAlignment="1" applyProtection="1" quotePrefix="1">
      <alignment horizontal="center"/>
      <protection hidden="1"/>
    </xf>
    <xf numFmtId="0" fontId="17" fillId="0" borderId="0" xfId="62" applyFont="1">
      <alignment/>
      <protection/>
    </xf>
    <xf numFmtId="0" fontId="17" fillId="0" borderId="0" xfId="62" applyFont="1" applyAlignment="1" applyProtection="1">
      <alignment horizontal="left"/>
      <protection hidden="1"/>
    </xf>
    <xf numFmtId="0" fontId="17" fillId="0" borderId="0" xfId="62" applyFont="1" applyAlignment="1">
      <alignment horizontal="right" vertical="center"/>
      <protection/>
    </xf>
    <xf numFmtId="0" fontId="16" fillId="0" borderId="0" xfId="62" applyFont="1" applyAlignment="1">
      <alignment horizontal="right" vertical="center"/>
      <protection/>
    </xf>
    <xf numFmtId="0" fontId="17" fillId="0" borderId="0" xfId="62" applyFont="1" applyAlignment="1" applyProtection="1">
      <alignment horizontal="left" vertical="center"/>
      <protection hidden="1"/>
    </xf>
    <xf numFmtId="0" fontId="16" fillId="0" borderId="24" xfId="62" applyFont="1" applyBorder="1" applyAlignment="1" applyProtection="1">
      <alignment horizontal="center" vertical="center"/>
      <protection hidden="1"/>
    </xf>
    <xf numFmtId="0" fontId="16" fillId="0" borderId="0" xfId="62" applyFont="1" applyAlignment="1">
      <alignment horizontal="left"/>
      <protection/>
    </xf>
    <xf numFmtId="0" fontId="16" fillId="0" borderId="25" xfId="62" applyFont="1" applyBorder="1" applyAlignment="1" applyProtection="1">
      <alignment horizontal="center"/>
      <protection hidden="1"/>
    </xf>
    <xf numFmtId="0" fontId="17" fillId="0" borderId="0" xfId="63" applyFont="1">
      <alignment/>
      <protection/>
    </xf>
    <xf numFmtId="0" fontId="16" fillId="0" borderId="0" xfId="63" applyFont="1">
      <alignment/>
      <protection/>
    </xf>
    <xf numFmtId="0" fontId="24" fillId="0" borderId="0" xfId="63" applyFont="1" applyAlignment="1">
      <alignment horizontal="center"/>
      <protection/>
    </xf>
    <xf numFmtId="0" fontId="17" fillId="0" borderId="0" xfId="63" applyFont="1" applyAlignment="1">
      <alignment horizontal="center"/>
      <protection/>
    </xf>
    <xf numFmtId="0" fontId="17" fillId="0" borderId="23" xfId="63" applyFont="1" applyBorder="1" applyAlignment="1">
      <alignment horizontal="left"/>
      <protection/>
    </xf>
    <xf numFmtId="0" fontId="16" fillId="0" borderId="0" xfId="63" applyFont="1" applyAlignment="1">
      <alignment horizontal="center"/>
      <protection/>
    </xf>
    <xf numFmtId="17" fontId="16" fillId="0" borderId="24" xfId="63" applyNumberFormat="1" applyFont="1" applyBorder="1" applyAlignment="1" quotePrefix="1">
      <alignment horizontal="center"/>
      <protection/>
    </xf>
    <xf numFmtId="0" fontId="17" fillId="0" borderId="0" xfId="63" applyFont="1" applyAlignment="1">
      <alignment horizontal="right"/>
      <protection/>
    </xf>
    <xf numFmtId="0" fontId="17" fillId="0" borderId="0" xfId="63" applyFont="1" applyAlignment="1">
      <alignment horizontal="left"/>
      <protection/>
    </xf>
    <xf numFmtId="0" fontId="16" fillId="0" borderId="24" xfId="63" applyFont="1" applyBorder="1" applyAlignment="1">
      <alignment horizontal="center"/>
      <protection/>
    </xf>
    <xf numFmtId="0" fontId="16" fillId="0" borderId="0" xfId="63" applyFont="1" applyAlignment="1">
      <alignment horizontal="right"/>
      <protection/>
    </xf>
    <xf numFmtId="0" fontId="16" fillId="0" borderId="0" xfId="63" applyFont="1" applyAlignment="1">
      <alignment horizontal="left"/>
      <protection/>
    </xf>
    <xf numFmtId="0" fontId="16" fillId="0" borderId="0" xfId="63" applyFont="1" applyAlignment="1">
      <alignment horizontal="centerContinuous"/>
      <protection/>
    </xf>
    <xf numFmtId="0" fontId="16" fillId="0" borderId="24" xfId="63" applyFont="1" applyBorder="1" applyAlignment="1" quotePrefix="1">
      <alignment horizontal="center"/>
      <protection/>
    </xf>
    <xf numFmtId="0" fontId="17" fillId="0" borderId="0" xfId="63" applyFont="1" applyBorder="1" applyAlignment="1">
      <alignment horizontal="right"/>
      <protection/>
    </xf>
    <xf numFmtId="17" fontId="16" fillId="0" borderId="25" xfId="63" applyNumberFormat="1" applyFont="1" applyBorder="1" applyAlignment="1" quotePrefix="1">
      <alignment horizontal="center"/>
      <protection/>
    </xf>
    <xf numFmtId="3" fontId="16" fillId="0" borderId="0" xfId="63" applyNumberFormat="1" applyFont="1">
      <alignment/>
      <protection/>
    </xf>
    <xf numFmtId="200" fontId="16" fillId="0" borderId="0" xfId="61" applyNumberFormat="1" applyFont="1" applyBorder="1" applyAlignment="1" applyProtection="1">
      <alignment horizontal="centerContinuous"/>
      <protection hidden="1"/>
    </xf>
    <xf numFmtId="0" fontId="16" fillId="0" borderId="0" xfId="61" applyFont="1" applyBorder="1" applyAlignment="1" applyProtection="1">
      <alignment/>
      <protection hidden="1"/>
    </xf>
    <xf numFmtId="201" fontId="17" fillId="0" borderId="0" xfId="61" applyNumberFormat="1" applyFont="1" applyBorder="1" applyAlignment="1" applyProtection="1">
      <alignment horizontal="left"/>
      <protection hidden="1"/>
    </xf>
    <xf numFmtId="0" fontId="17" fillId="0" borderId="0" xfId="61" applyFont="1" applyBorder="1" applyAlignment="1" applyProtection="1">
      <alignment horizontal="right" vertical="center"/>
      <protection hidden="1"/>
    </xf>
    <xf numFmtId="0" fontId="24" fillId="0" borderId="0" xfId="61" applyFont="1" applyBorder="1" applyAlignment="1" applyProtection="1">
      <alignment horizontal="centerContinuous"/>
      <protection hidden="1"/>
    </xf>
    <xf numFmtId="0" fontId="16" fillId="0" borderId="0" xfId="61" applyFont="1" applyAlignment="1" applyProtection="1">
      <alignment horizontal="centerContinuous"/>
      <protection hidden="1"/>
    </xf>
    <xf numFmtId="0" fontId="17" fillId="0" borderId="0" xfId="61" applyFont="1" applyAlignment="1" applyProtection="1">
      <alignment horizontal="centerContinuous"/>
      <protection hidden="1"/>
    </xf>
    <xf numFmtId="0" fontId="17" fillId="0" borderId="0" xfId="61" applyFont="1" applyAlignment="1" applyProtection="1">
      <alignment horizontal="center" vertical="center"/>
      <protection hidden="1"/>
    </xf>
    <xf numFmtId="0" fontId="16" fillId="0" borderId="0" xfId="61" applyFont="1" applyFill="1" applyAlignment="1" applyProtection="1">
      <alignment horizontal="right"/>
      <protection hidden="1"/>
    </xf>
    <xf numFmtId="0" fontId="16" fillId="0" borderId="0" xfId="61" applyFont="1" applyProtection="1">
      <alignment/>
      <protection hidden="1"/>
    </xf>
    <xf numFmtId="0" fontId="16" fillId="0" borderId="0" xfId="61" applyFont="1" applyAlignment="1" applyProtection="1">
      <alignment horizontal="left"/>
      <protection hidden="1"/>
    </xf>
    <xf numFmtId="0" fontId="16" fillId="0" borderId="23" xfId="61" applyFont="1" applyBorder="1" applyAlignment="1" applyProtection="1">
      <alignment horizontal="left"/>
      <protection hidden="1"/>
    </xf>
    <xf numFmtId="0" fontId="16" fillId="0" borderId="24" xfId="61" applyFont="1" applyFill="1" applyBorder="1" applyAlignment="1" applyProtection="1">
      <alignment horizontal="center"/>
      <protection hidden="1"/>
    </xf>
    <xf numFmtId="0" fontId="17" fillId="0" borderId="0" xfId="61" applyFont="1" applyAlignment="1" applyProtection="1">
      <alignment horizontal="right"/>
      <protection hidden="1"/>
    </xf>
    <xf numFmtId="0" fontId="17" fillId="0" borderId="0" xfId="61" applyFont="1" applyAlignment="1" applyProtection="1">
      <alignment horizontal="left"/>
      <protection hidden="1"/>
    </xf>
    <xf numFmtId="0" fontId="16" fillId="0" borderId="0" xfId="61" applyFont="1" applyAlignment="1" applyProtection="1">
      <alignment horizontal="right"/>
      <protection hidden="1"/>
    </xf>
    <xf numFmtId="0" fontId="26" fillId="0" borderId="0" xfId="61" applyFont="1" applyAlignment="1" applyProtection="1">
      <alignment/>
      <protection hidden="1"/>
    </xf>
    <xf numFmtId="0" fontId="16" fillId="0" borderId="0" xfId="61" applyFont="1" applyAlignment="1" applyProtection="1">
      <alignment/>
      <protection hidden="1"/>
    </xf>
    <xf numFmtId="0" fontId="16" fillId="0" borderId="0" xfId="61" applyFont="1" applyBorder="1" applyAlignment="1" applyProtection="1">
      <alignment horizontal="left"/>
      <protection hidden="1"/>
    </xf>
    <xf numFmtId="0" fontId="26" fillId="0" borderId="0" xfId="61" applyFont="1" applyAlignment="1" applyProtection="1">
      <alignment horizontal="left"/>
      <protection hidden="1"/>
    </xf>
    <xf numFmtId="0" fontId="16" fillId="0" borderId="0" xfId="61" applyFont="1" applyAlignment="1" applyProtection="1">
      <alignment horizontal="right" vertical="center"/>
      <protection hidden="1"/>
    </xf>
    <xf numFmtId="0" fontId="16" fillId="0" borderId="24" xfId="61" applyFont="1" applyFill="1" applyBorder="1" applyAlignment="1" applyProtection="1" quotePrefix="1">
      <alignment horizontal="center" vertical="center"/>
      <protection hidden="1"/>
    </xf>
    <xf numFmtId="0" fontId="16" fillId="0" borderId="24" xfId="61" applyFont="1" applyFill="1" applyBorder="1" applyAlignment="1" applyProtection="1" quotePrefix="1">
      <alignment horizontal="center"/>
      <protection hidden="1"/>
    </xf>
    <xf numFmtId="0" fontId="16" fillId="0" borderId="24" xfId="61" applyFont="1" applyFill="1" applyBorder="1" applyAlignment="1" applyProtection="1">
      <alignment horizontal="left"/>
      <protection hidden="1"/>
    </xf>
    <xf numFmtId="0" fontId="17" fillId="0" borderId="0" xfId="61" applyFont="1" applyBorder="1" applyAlignment="1" applyProtection="1">
      <alignment horizontal="right"/>
      <protection hidden="1"/>
    </xf>
    <xf numFmtId="0" fontId="16" fillId="0" borderId="25" xfId="61" applyFont="1" applyFill="1" applyBorder="1" applyAlignment="1" applyProtection="1">
      <alignment horizontal="center"/>
      <protection hidden="1"/>
    </xf>
    <xf numFmtId="0" fontId="16" fillId="0" borderId="0" xfId="0" applyFont="1" applyBorder="1" applyAlignment="1">
      <alignment horizontal="left"/>
    </xf>
    <xf numFmtId="0" fontId="16" fillId="0" borderId="0" xfId="0" applyFont="1" applyBorder="1" applyAlignment="1">
      <alignment/>
    </xf>
    <xf numFmtId="0" fontId="16" fillId="0" borderId="0" xfId="0" applyFont="1" applyFill="1" applyBorder="1" applyAlignment="1">
      <alignment/>
    </xf>
    <xf numFmtId="0" fontId="77" fillId="0" borderId="0" xfId="0" applyFont="1" applyFill="1" applyBorder="1" applyAlignment="1">
      <alignment vertical="center"/>
    </xf>
    <xf numFmtId="4" fontId="23" fillId="0" borderId="0" xfId="0" applyNumberFormat="1" applyFont="1" applyFill="1" applyBorder="1" applyAlignment="1">
      <alignment vertical="center"/>
    </xf>
    <xf numFmtId="0" fontId="10" fillId="0" borderId="0" xfId="0" applyFont="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right" vertical="center"/>
    </xf>
    <xf numFmtId="0" fontId="1" fillId="37" borderId="18" xfId="0" applyFont="1" applyFill="1" applyBorder="1" applyAlignment="1">
      <alignment horizontal="right"/>
    </xf>
    <xf numFmtId="0" fontId="1" fillId="37" borderId="10" xfId="0" applyFont="1" applyFill="1" applyBorder="1" applyAlignment="1">
      <alignment horizontal="right"/>
    </xf>
    <xf numFmtId="0" fontId="1" fillId="38" borderId="14" xfId="0" applyFont="1" applyFill="1" applyBorder="1" applyAlignment="1">
      <alignment horizontal="center"/>
    </xf>
    <xf numFmtId="0" fontId="10" fillId="0" borderId="26" xfId="0"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39" borderId="14" xfId="0" applyFont="1" applyFill="1" applyBorder="1" applyAlignment="1">
      <alignment horizontal="center"/>
    </xf>
    <xf numFmtId="0" fontId="11" fillId="0" borderId="14" xfId="0" applyFont="1" applyBorder="1" applyAlignment="1">
      <alignment horizontal="left" vertical="center"/>
    </xf>
    <xf numFmtId="0" fontId="16" fillId="0" borderId="0" xfId="60" applyFont="1" applyBorder="1" applyAlignment="1">
      <alignment/>
      <protection/>
    </xf>
    <xf numFmtId="3" fontId="16" fillId="0" borderId="27" xfId="61" applyNumberFormat="1" applyFont="1" applyBorder="1" applyProtection="1">
      <alignment/>
      <protection hidden="1"/>
    </xf>
    <xf numFmtId="4" fontId="25" fillId="0" borderId="16" xfId="61" applyNumberFormat="1" applyFont="1" applyBorder="1" applyAlignment="1" applyProtection="1">
      <alignment horizontal="right"/>
      <protection hidden="1"/>
    </xf>
    <xf numFmtId="3" fontId="16" fillId="0" borderId="28" xfId="61" applyNumberFormat="1" applyFont="1" applyBorder="1" applyProtection="1">
      <alignment/>
      <protection hidden="1"/>
    </xf>
    <xf numFmtId="4" fontId="25" fillId="0" borderId="12" xfId="61" applyNumberFormat="1" applyFont="1" applyBorder="1" applyAlignment="1" applyProtection="1">
      <alignment horizontal="right"/>
      <protection hidden="1"/>
    </xf>
    <xf numFmtId="0" fontId="7" fillId="0" borderId="14" xfId="0" applyFont="1" applyBorder="1" applyAlignment="1">
      <alignment horizontal="center" vertical="center"/>
    </xf>
    <xf numFmtId="0" fontId="16" fillId="0" borderId="0" xfId="64" applyFont="1" applyAlignment="1" applyProtection="1">
      <alignment horizontal="right" vertical="top"/>
      <protection hidden="1"/>
    </xf>
    <xf numFmtId="0" fontId="0" fillId="0" borderId="0" xfId="0" applyBorder="1" applyAlignment="1">
      <alignment horizontal="left" vertical="top"/>
    </xf>
    <xf numFmtId="0" fontId="7" fillId="0" borderId="18" xfId="0" applyFont="1" applyBorder="1" applyAlignment="1">
      <alignment horizontal="left" vertical="top"/>
    </xf>
    <xf numFmtId="0" fontId="7" fillId="0" borderId="0" xfId="0" applyFont="1" applyAlignment="1">
      <alignment horizontal="right" vertical="top"/>
    </xf>
    <xf numFmtId="0" fontId="0" fillId="0" borderId="0" xfId="0" applyAlignment="1">
      <alignment vertical="top"/>
    </xf>
    <xf numFmtId="0" fontId="7" fillId="0" borderId="0" xfId="0" applyFont="1" applyBorder="1" applyAlignment="1">
      <alignment horizontal="left" vertical="top"/>
    </xf>
    <xf numFmtId="0" fontId="1" fillId="40" borderId="29" xfId="0" applyFont="1" applyFill="1" applyBorder="1" applyAlignment="1">
      <alignment horizontal="right"/>
    </xf>
    <xf numFmtId="0" fontId="1" fillId="35" borderId="30" xfId="0" applyFont="1" applyFill="1" applyBorder="1" applyAlignment="1">
      <alignment horizontal="right"/>
    </xf>
    <xf numFmtId="0" fontId="28" fillId="0" borderId="18" xfId="0" applyFont="1" applyBorder="1" applyAlignment="1">
      <alignment horizontal="center"/>
    </xf>
    <xf numFmtId="0" fontId="1" fillId="40" borderId="29" xfId="0" applyFont="1" applyFill="1" applyBorder="1" applyAlignment="1">
      <alignment horizontal="center" vertical="center"/>
    </xf>
    <xf numFmtId="0" fontId="1" fillId="35" borderId="13"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78" fillId="0" borderId="0" xfId="0" applyFont="1" applyFill="1" applyBorder="1" applyAlignment="1">
      <alignment vertical="center"/>
    </xf>
    <xf numFmtId="0" fontId="10" fillId="0" borderId="0" xfId="0" applyFont="1" applyBorder="1" applyAlignment="1">
      <alignment horizontal="left"/>
    </xf>
    <xf numFmtId="0" fontId="29" fillId="0" borderId="0" xfId="0" applyFont="1" applyAlignment="1">
      <alignment vertical="center"/>
    </xf>
    <xf numFmtId="0" fontId="10" fillId="0" borderId="0" xfId="0" applyFont="1" applyFill="1" applyBorder="1" applyAlignment="1">
      <alignment vertical="center"/>
    </xf>
    <xf numFmtId="0" fontId="30" fillId="0" borderId="0" xfId="0" applyFont="1" applyBorder="1" applyAlignment="1">
      <alignment horizontal="left"/>
    </xf>
    <xf numFmtId="0" fontId="30" fillId="0" borderId="0" xfId="0" applyFont="1" applyBorder="1" applyAlignment="1">
      <alignment horizontal="left" vertical="top"/>
    </xf>
    <xf numFmtId="0" fontId="16" fillId="0" borderId="0" xfId="0" applyFont="1" applyAlignment="1">
      <alignment vertical="top"/>
    </xf>
    <xf numFmtId="0" fontId="0" fillId="0" borderId="0" xfId="0" applyFont="1" applyAlignment="1">
      <alignment vertical="top"/>
    </xf>
    <xf numFmtId="186" fontId="10" fillId="0" borderId="0" xfId="0" applyNumberFormat="1" applyFont="1" applyFill="1" applyBorder="1" applyAlignment="1">
      <alignment vertical="top"/>
    </xf>
    <xf numFmtId="0" fontId="12" fillId="0" borderId="0" xfId="0" applyFont="1" applyBorder="1" applyAlignment="1">
      <alignment vertical="top"/>
    </xf>
    <xf numFmtId="0" fontId="0" fillId="0" borderId="0" xfId="0" applyFont="1" applyFill="1" applyBorder="1" applyAlignment="1">
      <alignment/>
    </xf>
    <xf numFmtId="0" fontId="10"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0" fontId="17" fillId="0" borderId="0" xfId="0" applyFont="1" applyFill="1" applyBorder="1" applyAlignment="1">
      <alignment vertical="center"/>
    </xf>
    <xf numFmtId="198" fontId="16" fillId="0" borderId="0" xfId="51" applyNumberFormat="1" applyFont="1" applyFill="1" applyBorder="1" applyAlignment="1">
      <alignment vertical="center"/>
    </xf>
    <xf numFmtId="0" fontId="17" fillId="0" borderId="0" xfId="0" applyFont="1" applyFill="1" applyBorder="1" applyAlignment="1">
      <alignment vertical="center" wrapText="1"/>
    </xf>
    <xf numFmtId="0" fontId="0" fillId="0" borderId="0" xfId="0" applyFill="1" applyBorder="1" applyAlignment="1">
      <alignment/>
    </xf>
    <xf numFmtId="0" fontId="11" fillId="0" borderId="0" xfId="0" applyFont="1" applyFill="1" applyBorder="1" applyAlignment="1">
      <alignment vertical="center"/>
    </xf>
    <xf numFmtId="0" fontId="7" fillId="0" borderId="0" xfId="0" applyFont="1" applyBorder="1" applyAlignment="1">
      <alignment horizontal="right"/>
    </xf>
    <xf numFmtId="0" fontId="7" fillId="0" borderId="0" xfId="0" applyFont="1" applyBorder="1" applyAlignment="1">
      <alignment horizontal="center"/>
    </xf>
    <xf numFmtId="0" fontId="79" fillId="0" borderId="0" xfId="0" applyFont="1" applyAlignment="1">
      <alignment horizontal="center" vertical="center" readingOrder="1"/>
    </xf>
    <xf numFmtId="0" fontId="80" fillId="0" borderId="0" xfId="0" applyFont="1" applyAlignment="1">
      <alignment/>
    </xf>
    <xf numFmtId="0" fontId="30" fillId="0" borderId="31" xfId="0" applyFont="1" applyBorder="1" applyAlignment="1">
      <alignment horizontal="left"/>
    </xf>
    <xf numFmtId="0" fontId="0" fillId="0" borderId="32" xfId="0" applyBorder="1" applyAlignment="1">
      <alignment horizontal="left"/>
    </xf>
    <xf numFmtId="0" fontId="7" fillId="0" borderId="32" xfId="0" applyFont="1" applyBorder="1" applyAlignment="1">
      <alignment horizontal="left"/>
    </xf>
    <xf numFmtId="0" fontId="7" fillId="0" borderId="32" xfId="0" applyFont="1" applyBorder="1" applyAlignment="1">
      <alignment horizontal="right"/>
    </xf>
    <xf numFmtId="0" fontId="7" fillId="0" borderId="32" xfId="0" applyFont="1" applyBorder="1" applyAlignment="1">
      <alignment horizontal="center"/>
    </xf>
    <xf numFmtId="0" fontId="7" fillId="0" borderId="33" xfId="0" applyFont="1" applyBorder="1" applyAlignment="1">
      <alignment horizontal="center"/>
    </xf>
    <xf numFmtId="0" fontId="30" fillId="0" borderId="34" xfId="0" applyFont="1" applyBorder="1" applyAlignment="1">
      <alignment horizontal="left"/>
    </xf>
    <xf numFmtId="0" fontId="0" fillId="0" borderId="35" xfId="0" applyBorder="1" applyAlignment="1">
      <alignment horizontal="left"/>
    </xf>
    <xf numFmtId="0" fontId="7" fillId="0" borderId="35" xfId="0" applyFont="1" applyBorder="1" applyAlignment="1">
      <alignment horizontal="left"/>
    </xf>
    <xf numFmtId="0" fontId="7" fillId="0" borderId="35" xfId="0" applyFont="1" applyBorder="1" applyAlignment="1">
      <alignment horizontal="right"/>
    </xf>
    <xf numFmtId="0" fontId="7" fillId="0" borderId="35" xfId="0" applyFont="1" applyBorder="1" applyAlignment="1">
      <alignment horizontal="center"/>
    </xf>
    <xf numFmtId="0" fontId="7" fillId="0" borderId="36" xfId="0" applyFont="1" applyBorder="1" applyAlignment="1">
      <alignment horizontal="center"/>
    </xf>
    <xf numFmtId="0" fontId="30" fillId="0" borderId="37" xfId="0" applyFont="1" applyBorder="1" applyAlignment="1">
      <alignment horizontal="left"/>
    </xf>
    <xf numFmtId="0" fontId="0" fillId="0" borderId="38" xfId="0" applyBorder="1" applyAlignment="1">
      <alignment horizontal="left"/>
    </xf>
    <xf numFmtId="0" fontId="7" fillId="0" borderId="38" xfId="0" applyFont="1" applyBorder="1" applyAlignment="1">
      <alignment horizontal="left"/>
    </xf>
    <xf numFmtId="0" fontId="7" fillId="0" borderId="38" xfId="0" applyFont="1" applyBorder="1" applyAlignment="1">
      <alignment horizontal="right"/>
    </xf>
    <xf numFmtId="0" fontId="7" fillId="0" borderId="38" xfId="0" applyFont="1" applyBorder="1" applyAlignment="1">
      <alignment horizontal="center"/>
    </xf>
    <xf numFmtId="0" fontId="7" fillId="0" borderId="39" xfId="0" applyFont="1" applyBorder="1" applyAlignment="1">
      <alignment horizont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49" fontId="10" fillId="35" borderId="17" xfId="0" applyNumberFormat="1" applyFont="1" applyFill="1" applyBorder="1" applyAlignment="1">
      <alignment horizontal="left" vertical="center"/>
    </xf>
    <xf numFmtId="4" fontId="0" fillId="0" borderId="14" xfId="51" applyNumberFormat="1" applyFont="1" applyBorder="1" applyAlignment="1">
      <alignment/>
    </xf>
    <xf numFmtId="0" fontId="0" fillId="41" borderId="16" xfId="0" applyFill="1" applyBorder="1" applyAlignment="1">
      <alignment/>
    </xf>
    <xf numFmtId="0" fontId="0" fillId="41" borderId="0" xfId="0" applyFill="1" applyBorder="1" applyAlignment="1">
      <alignment/>
    </xf>
    <xf numFmtId="0" fontId="0" fillId="41" borderId="12" xfId="0" applyFill="1" applyBorder="1" applyAlignment="1">
      <alignment/>
    </xf>
    <xf numFmtId="0" fontId="0" fillId="41" borderId="26" xfId="0" applyFill="1" applyBorder="1" applyAlignment="1">
      <alignment/>
    </xf>
    <xf numFmtId="0" fontId="0" fillId="41" borderId="10" xfId="0" applyFill="1" applyBorder="1" applyAlignment="1">
      <alignment/>
    </xf>
    <xf numFmtId="0" fontId="0" fillId="41" borderId="13" xfId="0" applyFill="1" applyBorder="1" applyAlignment="1">
      <alignment/>
    </xf>
    <xf numFmtId="181" fontId="0" fillId="0" borderId="0" xfId="0" applyNumberFormat="1" applyAlignment="1">
      <alignment/>
    </xf>
    <xf numFmtId="4" fontId="0" fillId="0" borderId="0" xfId="0" applyNumberFormat="1" applyFont="1" applyBorder="1" applyAlignment="1">
      <alignment horizontal="justify" vertical="center" wrapText="1"/>
    </xf>
    <xf numFmtId="4" fontId="0" fillId="0" borderId="0" xfId="0" applyNumberFormat="1" applyBorder="1" applyAlignment="1">
      <alignment/>
    </xf>
    <xf numFmtId="0" fontId="0" fillId="0" borderId="0" xfId="0" applyFont="1" applyBorder="1" applyAlignment="1">
      <alignment horizontal="justify" vertical="center" wrapText="1"/>
    </xf>
    <xf numFmtId="4" fontId="0" fillId="0" borderId="0" xfId="0" applyNumberFormat="1" applyFont="1" applyBorder="1" applyAlignment="1">
      <alignment horizontal="right" vertical="center" wrapText="1"/>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1" fillId="35" borderId="40" xfId="0" applyFont="1" applyFill="1" applyBorder="1" applyAlignment="1">
      <alignment horizontal="right" vertical="center"/>
    </xf>
    <xf numFmtId="0" fontId="11" fillId="35" borderId="17" xfId="0" applyFont="1" applyFill="1" applyBorder="1" applyAlignment="1">
      <alignment horizontal="right" vertical="center"/>
    </xf>
    <xf numFmtId="0" fontId="10" fillId="0" borderId="16" xfId="0" applyFont="1" applyBorder="1" applyAlignment="1">
      <alignment horizontal="right" vertical="center"/>
    </xf>
    <xf numFmtId="0" fontId="10" fillId="0" borderId="0" xfId="0" applyFont="1" applyBorder="1" applyAlignment="1">
      <alignment horizontal="right" vertical="center"/>
    </xf>
    <xf numFmtId="49" fontId="10" fillId="0" borderId="18" xfId="0" applyNumberFormat="1" applyFont="1" applyBorder="1" applyAlignment="1">
      <alignment horizontal="left" vertical="center"/>
    </xf>
    <xf numFmtId="0" fontId="10" fillId="0" borderId="18" xfId="0" applyFont="1" applyBorder="1" applyAlignment="1">
      <alignment horizontal="left" vertical="center"/>
    </xf>
    <xf numFmtId="0" fontId="80" fillId="0" borderId="35" xfId="0" applyFont="1" applyBorder="1" applyAlignment="1">
      <alignment horizontal="center"/>
    </xf>
    <xf numFmtId="3" fontId="10" fillId="0" borderId="0" xfId="0" applyNumberFormat="1" applyFont="1" applyBorder="1" applyAlignment="1">
      <alignment horizontal="left" vertical="center"/>
    </xf>
    <xf numFmtId="49" fontId="10" fillId="35" borderId="17" xfId="0" applyNumberFormat="1" applyFont="1" applyFill="1" applyBorder="1" applyAlignment="1">
      <alignment horizontal="left" vertical="center"/>
    </xf>
    <xf numFmtId="0" fontId="10" fillId="35" borderId="17" xfId="0" applyFont="1" applyFill="1"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xf>
    <xf numFmtId="49" fontId="10" fillId="0" borderId="40" xfId="0" applyNumberFormat="1" applyFont="1"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49" fontId="10" fillId="0" borderId="16" xfId="0" applyNumberFormat="1" applyFont="1" applyBorder="1" applyAlignment="1">
      <alignment horizontal="left" vertical="center"/>
    </xf>
    <xf numFmtId="0" fontId="10" fillId="0" borderId="12" xfId="0" applyFont="1" applyBorder="1" applyAlignment="1">
      <alignment horizontal="left" vertical="center"/>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12" xfId="0" applyFont="1" applyBorder="1" applyAlignment="1">
      <alignment horizontal="right" vertical="center"/>
    </xf>
    <xf numFmtId="0" fontId="1" fillId="42" borderId="40" xfId="0" applyFont="1" applyFill="1" applyBorder="1" applyAlignment="1">
      <alignment horizontal="center"/>
    </xf>
    <xf numFmtId="0" fontId="1" fillId="40" borderId="15" xfId="0" applyFont="1" applyFill="1" applyBorder="1" applyAlignment="1">
      <alignment horizontal="center"/>
    </xf>
    <xf numFmtId="0" fontId="1" fillId="34" borderId="40" xfId="0" applyFont="1" applyFill="1" applyBorder="1" applyAlignment="1">
      <alignment horizontal="center"/>
    </xf>
    <xf numFmtId="0" fontId="1" fillId="34" borderId="15" xfId="0" applyFont="1" applyFill="1" applyBorder="1" applyAlignment="1">
      <alignment horizontal="center"/>
    </xf>
    <xf numFmtId="0" fontId="1" fillId="37" borderId="18" xfId="0" applyFont="1" applyFill="1" applyBorder="1" applyAlignment="1">
      <alignment horizontal="right"/>
    </xf>
    <xf numFmtId="0" fontId="1" fillId="37" borderId="11" xfId="0" applyFont="1" applyFill="1" applyBorder="1" applyAlignment="1">
      <alignment horizontal="right"/>
    </xf>
    <xf numFmtId="0" fontId="1" fillId="37" borderId="10" xfId="0" applyFont="1" applyFill="1" applyBorder="1" applyAlignment="1">
      <alignment horizontal="right"/>
    </xf>
    <xf numFmtId="0" fontId="1" fillId="37" borderId="13" xfId="0" applyFont="1" applyFill="1" applyBorder="1" applyAlignment="1">
      <alignment horizontal="right"/>
    </xf>
    <xf numFmtId="0" fontId="7" fillId="0" borderId="40" xfId="0" applyFont="1" applyBorder="1" applyAlignment="1">
      <alignment horizontal="center"/>
    </xf>
    <xf numFmtId="0" fontId="7" fillId="0" borderId="15" xfId="0" applyFont="1" applyBorder="1" applyAlignment="1">
      <alignment horizontal="center"/>
    </xf>
    <xf numFmtId="49" fontId="0" fillId="0" borderId="40" xfId="0" applyNumberFormat="1" applyFont="1" applyBorder="1" applyAlignment="1">
      <alignment horizontal="center" vertical="center"/>
    </xf>
    <xf numFmtId="14" fontId="0" fillId="0" borderId="17" xfId="0" applyNumberFormat="1" applyBorder="1" applyAlignment="1">
      <alignment horizontal="center" vertical="center"/>
    </xf>
    <xf numFmtId="14" fontId="0" fillId="0" borderId="15" xfId="0" applyNumberFormat="1" applyBorder="1" applyAlignment="1">
      <alignment horizontal="center" vertical="center"/>
    </xf>
    <xf numFmtId="49" fontId="0" fillId="0" borderId="26" xfId="0" applyNumberForma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79" fillId="0" borderId="41"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46" xfId="0" applyFont="1" applyBorder="1" applyAlignment="1">
      <alignment horizontal="center" vertical="center" wrapText="1"/>
    </xf>
    <xf numFmtId="0" fontId="79" fillId="0" borderId="47" xfId="0" applyFont="1" applyBorder="1" applyAlignment="1">
      <alignment horizontal="center" vertical="center" wrapText="1"/>
    </xf>
    <xf numFmtId="0" fontId="79" fillId="0" borderId="48" xfId="0" applyFont="1" applyBorder="1" applyAlignment="1">
      <alignment horizontal="center" vertical="center" wrapText="1"/>
    </xf>
    <xf numFmtId="0" fontId="7" fillId="0" borderId="0" xfId="0" applyFont="1" applyBorder="1" applyAlignment="1">
      <alignment horizontal="right"/>
    </xf>
    <xf numFmtId="0" fontId="7" fillId="0" borderId="12" xfId="0" applyFont="1" applyBorder="1" applyAlignment="1">
      <alignment horizontal="right"/>
    </xf>
    <xf numFmtId="49" fontId="1" fillId="36" borderId="18" xfId="0" applyNumberFormat="1" applyFont="1" applyFill="1" applyBorder="1" applyAlignment="1">
      <alignment horizontal="left" vertical="center"/>
    </xf>
    <xf numFmtId="0" fontId="1" fillId="36" borderId="18" xfId="0" applyFont="1" applyFill="1" applyBorder="1" applyAlignment="1">
      <alignment horizontal="left" vertical="center"/>
    </xf>
    <xf numFmtId="0" fontId="1" fillId="36" borderId="10" xfId="0" applyFont="1" applyFill="1" applyBorder="1" applyAlignment="1">
      <alignment horizontal="left" vertical="center"/>
    </xf>
    <xf numFmtId="0" fontId="1" fillId="36" borderId="18" xfId="0" applyFont="1" applyFill="1" applyBorder="1" applyAlignment="1">
      <alignment horizontal="right" vertical="center"/>
    </xf>
    <xf numFmtId="0" fontId="1" fillId="36" borderId="10" xfId="0" applyFont="1" applyFill="1" applyBorder="1" applyAlignment="1">
      <alignment horizontal="right" vertical="center"/>
    </xf>
    <xf numFmtId="0" fontId="1" fillId="36" borderId="0" xfId="0" applyFont="1" applyFill="1" applyBorder="1" applyAlignment="1">
      <alignment horizontal="right" vertical="center"/>
    </xf>
    <xf numFmtId="0" fontId="1" fillId="36" borderId="19" xfId="0" applyFont="1" applyFill="1" applyBorder="1" applyAlignment="1">
      <alignment horizontal="left" vertical="center" wrapText="1"/>
    </xf>
    <xf numFmtId="0" fontId="1" fillId="36" borderId="18" xfId="0" applyFont="1" applyFill="1" applyBorder="1" applyAlignment="1">
      <alignment horizontal="left" vertical="center" wrapText="1"/>
    </xf>
    <xf numFmtId="0" fontId="1" fillId="36" borderId="26" xfId="0" applyFont="1" applyFill="1" applyBorder="1" applyAlignment="1">
      <alignment horizontal="left" vertical="center" wrapText="1"/>
    </xf>
    <xf numFmtId="0" fontId="1" fillId="36" borderId="10" xfId="0" applyFont="1" applyFill="1" applyBorder="1" applyAlignment="1">
      <alignment horizontal="left" vertical="center" wrapText="1"/>
    </xf>
    <xf numFmtId="49" fontId="1" fillId="0" borderId="0" xfId="0" applyNumberFormat="1" applyFont="1" applyBorder="1" applyAlignment="1">
      <alignment horizontal="left" vertical="center"/>
    </xf>
    <xf numFmtId="0" fontId="1" fillId="0" borderId="0" xfId="0" applyFont="1" applyBorder="1" applyAlignment="1">
      <alignment horizontal="left" vertical="center"/>
    </xf>
    <xf numFmtId="49" fontId="10" fillId="0" borderId="19" xfId="0" applyNumberFormat="1" applyFont="1" applyBorder="1" applyAlignment="1">
      <alignment horizontal="left" vertical="center"/>
    </xf>
    <xf numFmtId="0" fontId="10" fillId="0" borderId="11" xfId="0" applyFont="1" applyBorder="1" applyAlignment="1">
      <alignment horizontal="left" vertical="center"/>
    </xf>
    <xf numFmtId="0" fontId="6" fillId="0" borderId="0" xfId="0" applyFont="1" applyAlignment="1">
      <alignment/>
    </xf>
    <xf numFmtId="0" fontId="10" fillId="0" borderId="16" xfId="0" applyFont="1" applyBorder="1" applyAlignment="1">
      <alignment horizontal="right" vertical="center" wrapText="1"/>
    </xf>
    <xf numFmtId="0" fontId="10" fillId="0" borderId="0" xfId="0" applyFont="1" applyBorder="1" applyAlignment="1">
      <alignment horizontal="right" vertical="center" wrapText="1"/>
    </xf>
    <xf numFmtId="49" fontId="0" fillId="0" borderId="40" xfId="0" applyNumberFormat="1" applyBorder="1" applyAlignment="1">
      <alignment horizontal="center" vertical="center"/>
    </xf>
    <xf numFmtId="0" fontId="17" fillId="43" borderId="14" xfId="0" applyFont="1" applyFill="1" applyBorder="1" applyAlignment="1">
      <alignment horizontal="right" vertical="center"/>
    </xf>
    <xf numFmtId="0" fontId="16" fillId="4" borderId="29" xfId="0" applyFont="1" applyFill="1" applyBorder="1" applyAlignment="1">
      <alignment horizontal="center" vertical="center"/>
    </xf>
    <xf numFmtId="0" fontId="17" fillId="43" borderId="14" xfId="0" applyFont="1" applyFill="1" applyBorder="1" applyAlignment="1">
      <alignment horizontal="center" vertical="center"/>
    </xf>
    <xf numFmtId="198" fontId="16" fillId="44" borderId="49" xfId="51" applyNumberFormat="1" applyFont="1" applyFill="1" applyBorder="1" applyAlignment="1">
      <alignment horizontal="center" vertical="center"/>
    </xf>
    <xf numFmtId="198" fontId="16" fillId="44" borderId="50" xfId="51" applyNumberFormat="1" applyFont="1" applyFill="1" applyBorder="1" applyAlignment="1">
      <alignment horizontal="center" vertical="center"/>
    </xf>
    <xf numFmtId="198" fontId="16" fillId="44" borderId="51" xfId="51" applyNumberFormat="1" applyFont="1" applyFill="1" applyBorder="1" applyAlignment="1">
      <alignment horizontal="center" vertical="center"/>
    </xf>
    <xf numFmtId="198" fontId="16" fillId="6" borderId="49" xfId="51" applyNumberFormat="1" applyFont="1" applyFill="1" applyBorder="1" applyAlignment="1">
      <alignment horizontal="center" vertical="center"/>
    </xf>
    <xf numFmtId="198" fontId="16" fillId="6" borderId="50" xfId="51" applyNumberFormat="1" applyFont="1" applyFill="1" applyBorder="1" applyAlignment="1">
      <alignment horizontal="center" vertical="center"/>
    </xf>
    <xf numFmtId="198" fontId="16" fillId="6" borderId="51" xfId="51" applyNumberFormat="1" applyFont="1" applyFill="1" applyBorder="1" applyAlignment="1">
      <alignment horizontal="center" vertical="center"/>
    </xf>
    <xf numFmtId="0" fontId="16" fillId="28" borderId="49" xfId="0" applyFont="1" applyFill="1" applyBorder="1" applyAlignment="1">
      <alignment horizontal="left" vertical="center"/>
    </xf>
    <xf numFmtId="0" fontId="16" fillId="28" borderId="50" xfId="0" applyFont="1" applyFill="1" applyBorder="1" applyAlignment="1">
      <alignment horizontal="left" vertical="center"/>
    </xf>
    <xf numFmtId="0" fontId="16" fillId="28" borderId="51" xfId="0" applyFont="1" applyFill="1" applyBorder="1" applyAlignment="1">
      <alignment horizontal="left" vertical="center"/>
    </xf>
    <xf numFmtId="0" fontId="17" fillId="6" borderId="49" xfId="0" applyFont="1" applyFill="1" applyBorder="1" applyAlignment="1">
      <alignment horizontal="left" vertical="center" wrapText="1"/>
    </xf>
    <xf numFmtId="0" fontId="17" fillId="6" borderId="50" xfId="0" applyFont="1" applyFill="1" applyBorder="1" applyAlignment="1">
      <alignment horizontal="left" vertical="center" wrapText="1"/>
    </xf>
    <xf numFmtId="0" fontId="17" fillId="6" borderId="51" xfId="0" applyFont="1" applyFill="1" applyBorder="1" applyAlignment="1">
      <alignment horizontal="left" vertical="center" wrapText="1"/>
    </xf>
    <xf numFmtId="0" fontId="11" fillId="18" borderId="14" xfId="0" applyFont="1" applyFill="1" applyBorder="1" applyAlignment="1">
      <alignment horizontal="center" vertical="center"/>
    </xf>
    <xf numFmtId="0" fontId="0" fillId="18" borderId="14" xfId="0" applyFill="1" applyBorder="1" applyAlignment="1">
      <alignment/>
    </xf>
    <xf numFmtId="0" fontId="11" fillId="36" borderId="14" xfId="0" applyFont="1" applyFill="1" applyBorder="1" applyAlignment="1">
      <alignment horizontal="center" vertical="center"/>
    </xf>
    <xf numFmtId="0" fontId="0" fillId="0" borderId="14" xfId="0" applyBorder="1" applyAlignment="1">
      <alignment/>
    </xf>
    <xf numFmtId="0" fontId="16" fillId="4" borderId="14" xfId="0" applyFont="1" applyFill="1" applyBorder="1" applyAlignment="1">
      <alignment horizontal="center" vertical="center"/>
    </xf>
    <xf numFmtId="0" fontId="22" fillId="45" borderId="40" xfId="0" applyFont="1" applyFill="1" applyBorder="1" applyAlignment="1">
      <alignment horizontal="center" vertical="center"/>
    </xf>
    <xf numFmtId="0" fontId="22" fillId="45" borderId="17" xfId="0" applyFont="1" applyFill="1" applyBorder="1" applyAlignment="1">
      <alignment horizontal="center" vertical="center"/>
    </xf>
    <xf numFmtId="0" fontId="0" fillId="45" borderId="17" xfId="0" applyFill="1" applyBorder="1" applyAlignment="1">
      <alignment/>
    </xf>
    <xf numFmtId="0" fontId="0" fillId="45" borderId="15" xfId="0" applyFill="1" applyBorder="1" applyAlignment="1">
      <alignment/>
    </xf>
    <xf numFmtId="0" fontId="17" fillId="4" borderId="1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14" xfId="0" applyNumberFormat="1" applyFont="1" applyFill="1" applyBorder="1" applyAlignment="1">
      <alignment horizontal="center" vertical="center"/>
    </xf>
    <xf numFmtId="0" fontId="16" fillId="0" borderId="19" xfId="0" applyFont="1" applyBorder="1" applyAlignment="1">
      <alignment vertical="center"/>
    </xf>
    <xf numFmtId="0" fontId="16" fillId="0" borderId="18" xfId="0" applyFont="1" applyBorder="1" applyAlignment="1">
      <alignment vertical="center"/>
    </xf>
    <xf numFmtId="4" fontId="16" fillId="33" borderId="19" xfId="51" applyNumberFormat="1" applyFont="1" applyFill="1" applyBorder="1" applyAlignment="1">
      <alignment vertical="center"/>
    </xf>
    <xf numFmtId="181" fontId="16" fillId="33" borderId="18" xfId="51" applyNumberFormat="1" applyFont="1" applyFill="1" applyBorder="1" applyAlignment="1">
      <alignment vertical="center"/>
    </xf>
    <xf numFmtId="181" fontId="16" fillId="33" borderId="11" xfId="51" applyNumberFormat="1" applyFont="1" applyFill="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4" fontId="16" fillId="33" borderId="16" xfId="51" applyNumberFormat="1" applyFont="1" applyFill="1" applyBorder="1" applyAlignment="1">
      <alignment vertical="center"/>
    </xf>
    <xf numFmtId="181" fontId="16" fillId="33" borderId="0" xfId="51" applyNumberFormat="1" applyFont="1" applyFill="1" applyBorder="1" applyAlignment="1">
      <alignment vertical="center"/>
    </xf>
    <xf numFmtId="181" fontId="16" fillId="33" borderId="12" xfId="51" applyNumberFormat="1" applyFont="1" applyFill="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4" fontId="16" fillId="33" borderId="52" xfId="51" applyNumberFormat="1" applyFont="1" applyFill="1" applyBorder="1" applyAlignment="1">
      <alignment vertical="center"/>
    </xf>
    <xf numFmtId="181" fontId="16" fillId="33" borderId="53" xfId="51" applyNumberFormat="1" applyFont="1" applyFill="1" applyBorder="1" applyAlignment="1">
      <alignment vertical="center"/>
    </xf>
    <xf numFmtId="181" fontId="16" fillId="33" borderId="54" xfId="51" applyNumberFormat="1" applyFont="1" applyFill="1" applyBorder="1" applyAlignment="1">
      <alignment vertical="center"/>
    </xf>
    <xf numFmtId="181" fontId="16" fillId="28" borderId="49" xfId="51" applyNumberFormat="1" applyFont="1" applyFill="1" applyBorder="1" applyAlignment="1">
      <alignment vertical="center"/>
    </xf>
    <xf numFmtId="181" fontId="16" fillId="28" borderId="50" xfId="51" applyNumberFormat="1" applyFont="1" applyFill="1" applyBorder="1" applyAlignment="1">
      <alignment vertical="center"/>
    </xf>
    <xf numFmtId="181" fontId="16" fillId="28" borderId="51" xfId="51" applyNumberFormat="1" applyFont="1" applyFill="1" applyBorder="1" applyAlignment="1">
      <alignment vertical="center"/>
    </xf>
    <xf numFmtId="4" fontId="16" fillId="33" borderId="27" xfId="51" applyNumberFormat="1" applyFont="1" applyFill="1" applyBorder="1" applyAlignment="1">
      <alignment vertical="center"/>
    </xf>
    <xf numFmtId="181" fontId="16" fillId="33" borderId="55" xfId="51" applyNumberFormat="1" applyFont="1" applyFill="1" applyBorder="1" applyAlignment="1">
      <alignment vertical="center"/>
    </xf>
    <xf numFmtId="181" fontId="16" fillId="33" borderId="28" xfId="51" applyNumberFormat="1" applyFont="1" applyFill="1" applyBorder="1" applyAlignment="1">
      <alignment vertical="center"/>
    </xf>
    <xf numFmtId="0" fontId="22" fillId="46" borderId="40" xfId="0" applyFont="1" applyFill="1" applyBorder="1" applyAlignment="1">
      <alignment horizontal="center" vertical="center"/>
    </xf>
    <xf numFmtId="0" fontId="22" fillId="46" borderId="17" xfId="0" applyFont="1" applyFill="1" applyBorder="1" applyAlignment="1">
      <alignment horizontal="center" vertical="center"/>
    </xf>
    <xf numFmtId="0" fontId="0" fillId="46" borderId="17" xfId="0" applyFill="1" applyBorder="1" applyAlignment="1">
      <alignment/>
    </xf>
    <xf numFmtId="0" fontId="0" fillId="46" borderId="15" xfId="0" applyFill="1" applyBorder="1" applyAlignment="1">
      <alignment/>
    </xf>
    <xf numFmtId="0" fontId="16" fillId="47" borderId="49" xfId="0" applyFont="1" applyFill="1" applyBorder="1" applyAlignment="1">
      <alignment horizontal="left" vertical="center"/>
    </xf>
    <xf numFmtId="0" fontId="16" fillId="47" borderId="50" xfId="0" applyFont="1" applyFill="1" applyBorder="1" applyAlignment="1">
      <alignment horizontal="left" vertical="center"/>
    </xf>
    <xf numFmtId="181" fontId="16" fillId="47" borderId="49" xfId="51" applyNumberFormat="1" applyFont="1" applyFill="1" applyBorder="1" applyAlignment="1">
      <alignment vertical="center"/>
    </xf>
    <xf numFmtId="181" fontId="16" fillId="47" borderId="50" xfId="51" applyNumberFormat="1" applyFont="1" applyFill="1" applyBorder="1" applyAlignment="1">
      <alignment vertical="center"/>
    </xf>
    <xf numFmtId="181" fontId="16" fillId="47" borderId="51" xfId="51" applyNumberFormat="1" applyFont="1" applyFill="1" applyBorder="1" applyAlignment="1">
      <alignment vertical="center"/>
    </xf>
    <xf numFmtId="0" fontId="16" fillId="0" borderId="12" xfId="0" applyFont="1" applyBorder="1" applyAlignment="1">
      <alignment vertical="center"/>
    </xf>
    <xf numFmtId="0" fontId="16" fillId="0" borderId="54" xfId="0" applyFont="1" applyBorder="1" applyAlignment="1">
      <alignment vertical="center"/>
    </xf>
    <xf numFmtId="0" fontId="16" fillId="47" borderId="51" xfId="0" applyFont="1" applyFill="1" applyBorder="1" applyAlignment="1">
      <alignment horizontal="left" vertical="center"/>
    </xf>
    <xf numFmtId="0" fontId="16" fillId="0" borderId="16" xfId="0" applyFont="1" applyBorder="1" applyAlignment="1">
      <alignment/>
    </xf>
    <xf numFmtId="0" fontId="16" fillId="0" borderId="0" xfId="0" applyFont="1" applyBorder="1" applyAlignment="1">
      <alignment/>
    </xf>
    <xf numFmtId="0" fontId="16" fillId="0" borderId="12" xfId="0" applyFont="1" applyBorder="1" applyAlignment="1">
      <alignment/>
    </xf>
    <xf numFmtId="0" fontId="16" fillId="0" borderId="16" xfId="0" applyFont="1" applyBorder="1" applyAlignment="1">
      <alignment wrapText="1"/>
    </xf>
    <xf numFmtId="0" fontId="16" fillId="0" borderId="0" xfId="0" applyFont="1" applyBorder="1" applyAlignment="1">
      <alignment wrapText="1"/>
    </xf>
    <xf numFmtId="0" fontId="16" fillId="0" borderId="12" xfId="0" applyFont="1" applyBorder="1" applyAlignment="1">
      <alignment wrapText="1"/>
    </xf>
    <xf numFmtId="0" fontId="11" fillId="12" borderId="14" xfId="0" applyFont="1" applyFill="1" applyBorder="1" applyAlignment="1">
      <alignment horizontal="center" vertical="center"/>
    </xf>
    <xf numFmtId="0" fontId="1" fillId="12" borderId="14" xfId="0" applyFont="1" applyFill="1" applyBorder="1" applyAlignment="1">
      <alignment horizontal="center" vertical="center"/>
    </xf>
    <xf numFmtId="0" fontId="16" fillId="0" borderId="26" xfId="0" applyFont="1" applyBorder="1" applyAlignment="1">
      <alignment wrapText="1"/>
    </xf>
    <xf numFmtId="0" fontId="16" fillId="0" borderId="10" xfId="0" applyFont="1" applyBorder="1" applyAlignment="1">
      <alignment wrapText="1"/>
    </xf>
    <xf numFmtId="0" fontId="16" fillId="0" borderId="13" xfId="0" applyFont="1" applyBorder="1" applyAlignment="1">
      <alignment wrapText="1"/>
    </xf>
    <xf numFmtId="0" fontId="81" fillId="48" borderId="10" xfId="0" applyFont="1" applyFill="1" applyBorder="1" applyAlignment="1">
      <alignment horizontal="center" vertical="center"/>
    </xf>
    <xf numFmtId="0" fontId="82" fillId="48" borderId="10" xfId="0" applyFont="1" applyFill="1" applyBorder="1" applyAlignment="1">
      <alignment horizontal="center" vertical="center"/>
    </xf>
    <xf numFmtId="0" fontId="16" fillId="0" borderId="19" xfId="0" applyFont="1" applyBorder="1" applyAlignment="1">
      <alignment wrapText="1"/>
    </xf>
    <xf numFmtId="0" fontId="16" fillId="0" borderId="18" xfId="0" applyFont="1" applyBorder="1" applyAlignment="1">
      <alignment wrapText="1"/>
    </xf>
    <xf numFmtId="0" fontId="16" fillId="0" borderId="11" xfId="0" applyFont="1" applyBorder="1" applyAlignment="1">
      <alignment wrapText="1"/>
    </xf>
    <xf numFmtId="0" fontId="81" fillId="49" borderId="10" xfId="0" applyFont="1" applyFill="1" applyBorder="1" applyAlignment="1">
      <alignment horizontal="center" vertical="center"/>
    </xf>
    <xf numFmtId="0" fontId="82" fillId="49" borderId="10" xfId="0" applyFont="1" applyFill="1" applyBorder="1" applyAlignment="1">
      <alignment horizontal="center" vertical="center"/>
    </xf>
    <xf numFmtId="0" fontId="81" fillId="45" borderId="10" xfId="0" applyFont="1" applyFill="1" applyBorder="1" applyAlignment="1">
      <alignment horizontal="center" vertical="center"/>
    </xf>
    <xf numFmtId="0" fontId="82" fillId="45" borderId="10" xfId="0" applyFont="1" applyFill="1" applyBorder="1" applyAlignment="1">
      <alignment horizontal="center" vertical="center"/>
    </xf>
    <xf numFmtId="0" fontId="81" fillId="50" borderId="10" xfId="0" applyFont="1" applyFill="1" applyBorder="1" applyAlignment="1">
      <alignment horizontal="center" vertical="center"/>
    </xf>
    <xf numFmtId="0" fontId="82" fillId="50" borderId="10" xfId="0" applyFont="1" applyFill="1" applyBorder="1" applyAlignment="1">
      <alignment horizontal="center" vertical="center"/>
    </xf>
    <xf numFmtId="4" fontId="25" fillId="0" borderId="52" xfId="61" applyNumberFormat="1" applyFont="1" applyBorder="1" applyAlignment="1" applyProtection="1">
      <alignment horizontal="right"/>
      <protection hidden="1"/>
    </xf>
    <xf numFmtId="4" fontId="25" fillId="0" borderId="56" xfId="61" applyNumberFormat="1" applyFont="1" applyBorder="1" applyAlignment="1" applyProtection="1">
      <alignment horizontal="right"/>
      <protection hidden="1"/>
    </xf>
    <xf numFmtId="3" fontId="16" fillId="0" borderId="27" xfId="61" applyNumberFormat="1" applyFont="1" applyBorder="1" applyProtection="1">
      <alignment/>
      <protection hidden="1"/>
    </xf>
    <xf numFmtId="3" fontId="16" fillId="0" borderId="57" xfId="61" applyNumberFormat="1" applyFont="1" applyBorder="1" applyProtection="1">
      <alignment/>
      <protection hidden="1"/>
    </xf>
    <xf numFmtId="4" fontId="25" fillId="0" borderId="26" xfId="61" applyNumberFormat="1" applyFont="1" applyBorder="1" applyAlignment="1" applyProtection="1">
      <alignment horizontal="right"/>
      <protection hidden="1"/>
    </xf>
    <xf numFmtId="4" fontId="25" fillId="0" borderId="58" xfId="61" applyNumberFormat="1" applyFont="1" applyBorder="1" applyAlignment="1" applyProtection="1">
      <alignment horizontal="right"/>
      <protection hidden="1"/>
    </xf>
    <xf numFmtId="4" fontId="25" fillId="0" borderId="19" xfId="61" applyNumberFormat="1" applyFont="1" applyBorder="1" applyAlignment="1" applyProtection="1">
      <alignment horizontal="right"/>
      <protection hidden="1"/>
    </xf>
    <xf numFmtId="4" fontId="25"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protection hidden="1"/>
    </xf>
    <xf numFmtId="4" fontId="16" fillId="0" borderId="60" xfId="61" applyNumberFormat="1" applyFont="1" applyBorder="1" applyAlignment="1" applyProtection="1">
      <alignment horizontal="right"/>
      <protection hidden="1"/>
    </xf>
    <xf numFmtId="4" fontId="16" fillId="0" borderId="19" xfId="61" applyNumberFormat="1" applyFont="1" applyBorder="1" applyAlignment="1" applyProtection="1">
      <alignment horizontal="right"/>
      <protection hidden="1"/>
    </xf>
    <xf numFmtId="4" fontId="16" fillId="0" borderId="59" xfId="61" applyNumberFormat="1" applyFont="1" applyBorder="1" applyAlignment="1" applyProtection="1">
      <alignment horizontal="right"/>
      <protection hidden="1"/>
    </xf>
    <xf numFmtId="4" fontId="16" fillId="0" borderId="26" xfId="61" applyNumberFormat="1" applyFont="1" applyBorder="1" applyAlignment="1" applyProtection="1">
      <alignment horizontal="right"/>
      <protection hidden="1"/>
    </xf>
    <xf numFmtId="4" fontId="16" fillId="0" borderId="58" xfId="61" applyNumberFormat="1" applyFont="1" applyBorder="1" applyAlignment="1" applyProtection="1">
      <alignment horizontal="right"/>
      <protection hidden="1"/>
    </xf>
    <xf numFmtId="3" fontId="16" fillId="0" borderId="16" xfId="61" applyNumberFormat="1" applyFont="1" applyBorder="1" applyAlignment="1" applyProtection="1">
      <alignment horizontal="right"/>
      <protection hidden="1"/>
    </xf>
    <xf numFmtId="4" fontId="17" fillId="0" borderId="26" xfId="61" applyNumberFormat="1" applyFont="1" applyBorder="1" applyAlignment="1" applyProtection="1">
      <alignment horizontal="right"/>
      <protection hidden="1"/>
    </xf>
    <xf numFmtId="4" fontId="17" fillId="0" borderId="58" xfId="61" applyNumberFormat="1" applyFont="1" applyBorder="1" applyAlignment="1" applyProtection="1">
      <alignment horizontal="right"/>
      <protection hidden="1"/>
    </xf>
    <xf numFmtId="4" fontId="17" fillId="0" borderId="19" xfId="61" applyNumberFormat="1" applyFont="1" applyBorder="1" applyAlignment="1" applyProtection="1">
      <alignment horizontal="right"/>
      <protection hidden="1"/>
    </xf>
    <xf numFmtId="4" fontId="17" fillId="0" borderId="59" xfId="61" applyNumberFormat="1" applyFont="1" applyBorder="1" applyAlignment="1" applyProtection="1">
      <alignment horizontal="right"/>
      <protection hidden="1"/>
    </xf>
    <xf numFmtId="4" fontId="16" fillId="0" borderId="16" xfId="61" applyNumberFormat="1" applyFont="1" applyBorder="1" applyAlignment="1" applyProtection="1">
      <alignment horizontal="right" vertical="center"/>
      <protection hidden="1"/>
    </xf>
    <xf numFmtId="4" fontId="16" fillId="0" borderId="60" xfId="61" applyNumberFormat="1" applyFont="1" applyBorder="1" applyAlignment="1" applyProtection="1">
      <alignment horizontal="right" vertical="center"/>
      <protection hidden="1"/>
    </xf>
    <xf numFmtId="4" fontId="16" fillId="0" borderId="12" xfId="61" applyNumberFormat="1" applyFont="1" applyBorder="1" applyAlignment="1" applyProtection="1">
      <alignment horizontal="right"/>
      <protection hidden="1"/>
    </xf>
    <xf numFmtId="4" fontId="25" fillId="0" borderId="13" xfId="61" applyNumberFormat="1" applyFont="1" applyBorder="1" applyAlignment="1" applyProtection="1">
      <alignment horizontal="right"/>
      <protection hidden="1"/>
    </xf>
    <xf numFmtId="4" fontId="16" fillId="0" borderId="11" xfId="61" applyNumberFormat="1" applyFont="1" applyBorder="1" applyAlignment="1" applyProtection="1">
      <alignment horizontal="right"/>
      <protection hidden="1"/>
    </xf>
    <xf numFmtId="4" fontId="25" fillId="0" borderId="54" xfId="61" applyNumberFormat="1" applyFont="1" applyBorder="1" applyAlignment="1" applyProtection="1">
      <alignment horizontal="right"/>
      <protection hidden="1"/>
    </xf>
    <xf numFmtId="4" fontId="25" fillId="0" borderId="11" xfId="61" applyNumberFormat="1" applyFont="1" applyBorder="1" applyAlignment="1" applyProtection="1">
      <alignment horizontal="right"/>
      <protection hidden="1"/>
    </xf>
    <xf numFmtId="4" fontId="17" fillId="0" borderId="13" xfId="61" applyNumberFormat="1" applyFont="1" applyBorder="1" applyAlignment="1" applyProtection="1">
      <alignment horizontal="right"/>
      <protection hidden="1"/>
    </xf>
    <xf numFmtId="4" fontId="17" fillId="0" borderId="11" xfId="61" applyNumberFormat="1" applyFont="1" applyBorder="1" applyAlignment="1" applyProtection="1">
      <alignment horizontal="right"/>
      <protection hidden="1"/>
    </xf>
    <xf numFmtId="4" fontId="16" fillId="0" borderId="12" xfId="61" applyNumberFormat="1" applyFont="1" applyBorder="1" applyAlignment="1" applyProtection="1">
      <alignment horizontal="right" vertical="center"/>
      <protection hidden="1"/>
    </xf>
    <xf numFmtId="0" fontId="16" fillId="0" borderId="0" xfId="60" applyFont="1" applyBorder="1" applyAlignment="1">
      <alignment/>
      <protection/>
    </xf>
    <xf numFmtId="0" fontId="16" fillId="0" borderId="0" xfId="61" applyFont="1" applyAlignment="1" applyProtection="1">
      <alignment horizontal="left" vertical="center" wrapText="1"/>
      <protection hidden="1"/>
    </xf>
    <xf numFmtId="0" fontId="16" fillId="0" borderId="0" xfId="61" applyFont="1" applyBorder="1" applyAlignment="1" applyProtection="1">
      <alignment horizontal="left" vertical="center" wrapText="1"/>
      <protection hidden="1"/>
    </xf>
    <xf numFmtId="0" fontId="30" fillId="0" borderId="0" xfId="0" applyFont="1" applyAlignment="1">
      <alignment horizontal="left" vertical="center"/>
    </xf>
    <xf numFmtId="0" fontId="17" fillId="0" borderId="20" xfId="61" applyFont="1" applyBorder="1" applyAlignment="1" applyProtection="1">
      <alignment horizontal="center" vertical="center"/>
      <protection hidden="1"/>
    </xf>
    <xf numFmtId="0" fontId="17" fillId="0" borderId="21" xfId="61" applyFont="1" applyBorder="1" applyAlignment="1" applyProtection="1">
      <alignment horizontal="center" vertical="center"/>
      <protection hidden="1"/>
    </xf>
    <xf numFmtId="0" fontId="17" fillId="0" borderId="22" xfId="61" applyFont="1" applyBorder="1" applyAlignment="1" applyProtection="1">
      <alignment horizontal="center" vertical="center"/>
      <protection hidden="1"/>
    </xf>
    <xf numFmtId="0" fontId="1" fillId="36" borderId="11" xfId="0" applyFont="1" applyFill="1" applyBorder="1" applyAlignment="1">
      <alignment horizontal="right" vertical="center"/>
    </xf>
    <xf numFmtId="0" fontId="1" fillId="36" borderId="13" xfId="0" applyFont="1" applyFill="1" applyBorder="1" applyAlignment="1">
      <alignment horizontal="right" vertical="center"/>
    </xf>
    <xf numFmtId="0" fontId="7" fillId="0" borderId="18" xfId="0" applyFont="1" applyBorder="1" applyAlignment="1">
      <alignment horizontal="right" vertical="center"/>
    </xf>
    <xf numFmtId="0" fontId="7" fillId="0" borderId="11" xfId="0" applyFont="1" applyBorder="1" applyAlignment="1">
      <alignment horizontal="right" vertical="center"/>
    </xf>
    <xf numFmtId="203" fontId="17" fillId="0" borderId="55" xfId="61" applyNumberFormat="1" applyFont="1" applyBorder="1" applyAlignment="1" applyProtection="1">
      <alignment horizontal="center" vertical="center"/>
      <protection hidden="1"/>
    </xf>
    <xf numFmtId="203" fontId="17" fillId="0" borderId="57" xfId="61" applyNumberFormat="1" applyFont="1" applyBorder="1" applyAlignment="1" applyProtection="1">
      <alignment horizontal="center" vertical="center"/>
      <protection hidden="1"/>
    </xf>
    <xf numFmtId="203" fontId="17" fillId="0" borderId="0" xfId="61" applyNumberFormat="1" applyFont="1" applyBorder="1" applyAlignment="1" applyProtection="1">
      <alignment horizontal="center" vertical="center"/>
      <protection hidden="1"/>
    </xf>
    <xf numFmtId="203" fontId="17" fillId="0" borderId="60" xfId="61" applyNumberFormat="1" applyFont="1" applyBorder="1" applyAlignment="1" applyProtection="1">
      <alignment horizontal="center" vertical="center"/>
      <protection hidden="1"/>
    </xf>
    <xf numFmtId="203" fontId="17" fillId="0" borderId="53" xfId="61" applyNumberFormat="1" applyFont="1" applyBorder="1" applyAlignment="1" applyProtection="1">
      <alignment horizontal="center" vertical="center"/>
      <protection hidden="1"/>
    </xf>
    <xf numFmtId="203" fontId="17" fillId="0" borderId="56" xfId="61" applyNumberFormat="1" applyFont="1" applyBorder="1" applyAlignment="1" applyProtection="1">
      <alignment horizontal="center" vertical="center"/>
      <protection hidden="1"/>
    </xf>
    <xf numFmtId="203" fontId="17" fillId="0" borderId="27" xfId="61" applyNumberFormat="1" applyFont="1" applyBorder="1" applyAlignment="1" applyProtection="1">
      <alignment horizontal="center" vertical="center"/>
      <protection hidden="1"/>
    </xf>
    <xf numFmtId="203" fontId="17" fillId="0" borderId="28" xfId="61" applyNumberFormat="1" applyFont="1" applyBorder="1" applyAlignment="1" applyProtection="1">
      <alignment horizontal="center" vertical="center"/>
      <protection hidden="1"/>
    </xf>
    <xf numFmtId="203" fontId="17" fillId="0" borderId="16" xfId="61" applyNumberFormat="1" applyFont="1" applyBorder="1" applyAlignment="1" applyProtection="1">
      <alignment horizontal="center" vertical="center"/>
      <protection hidden="1"/>
    </xf>
    <xf numFmtId="203" fontId="17" fillId="0" borderId="12" xfId="61" applyNumberFormat="1" applyFont="1" applyBorder="1" applyAlignment="1" applyProtection="1">
      <alignment horizontal="center" vertical="center"/>
      <protection hidden="1"/>
    </xf>
    <xf numFmtId="203" fontId="17" fillId="0" borderId="52" xfId="61" applyNumberFormat="1" applyFont="1" applyBorder="1" applyAlignment="1" applyProtection="1">
      <alignment horizontal="center" vertical="center"/>
      <protection hidden="1"/>
    </xf>
    <xf numFmtId="203" fontId="17" fillId="0" borderId="54" xfId="61" applyNumberFormat="1" applyFont="1" applyBorder="1" applyAlignment="1" applyProtection="1">
      <alignment horizontal="center" vertical="center"/>
      <protection hidden="1"/>
    </xf>
    <xf numFmtId="0" fontId="30" fillId="0" borderId="18" xfId="0" applyFont="1" applyBorder="1" applyAlignment="1">
      <alignment horizontal="left" vertical="center"/>
    </xf>
    <xf numFmtId="0" fontId="17" fillId="0" borderId="20" xfId="63" applyFont="1" applyBorder="1" applyAlignment="1">
      <alignment horizontal="center" vertical="center"/>
      <protection/>
    </xf>
    <xf numFmtId="0" fontId="17" fillId="0" borderId="21" xfId="63" applyFont="1" applyBorder="1" applyAlignment="1">
      <alignment horizontal="center" vertical="center"/>
      <protection/>
    </xf>
    <xf numFmtId="0" fontId="17" fillId="0" borderId="22" xfId="63" applyFont="1" applyBorder="1" applyAlignment="1">
      <alignment horizontal="center" vertical="center"/>
      <protection/>
    </xf>
    <xf numFmtId="0" fontId="1" fillId="36" borderId="12" xfId="0" applyFont="1" applyFill="1" applyBorder="1" applyAlignment="1">
      <alignment horizontal="righ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203" fontId="17" fillId="0" borderId="27" xfId="63" applyNumberFormat="1" applyFont="1" applyBorder="1" applyAlignment="1">
      <alignment horizontal="center" vertical="center"/>
      <protection/>
    </xf>
    <xf numFmtId="203" fontId="17" fillId="0" borderId="57" xfId="63" applyNumberFormat="1" applyFont="1" applyBorder="1" applyAlignment="1">
      <alignment horizontal="center" vertical="center"/>
      <protection/>
    </xf>
    <xf numFmtId="203" fontId="17" fillId="0" borderId="16" xfId="63" applyNumberFormat="1" applyFont="1" applyBorder="1" applyAlignment="1">
      <alignment horizontal="center" vertical="center"/>
      <protection/>
    </xf>
    <xf numFmtId="203" fontId="17" fillId="0" borderId="60" xfId="63" applyNumberFormat="1" applyFont="1" applyBorder="1" applyAlignment="1">
      <alignment horizontal="center" vertical="center"/>
      <protection/>
    </xf>
    <xf numFmtId="203" fontId="17" fillId="0" borderId="52" xfId="63" applyNumberFormat="1" applyFont="1" applyBorder="1" applyAlignment="1">
      <alignment horizontal="center" vertical="center"/>
      <protection/>
    </xf>
    <xf numFmtId="203" fontId="17" fillId="0" borderId="56" xfId="63" applyNumberFormat="1" applyFont="1" applyBorder="1" applyAlignment="1">
      <alignment horizontal="center" vertical="center"/>
      <protection/>
    </xf>
    <xf numFmtId="203" fontId="17" fillId="0" borderId="28" xfId="63" applyNumberFormat="1" applyFont="1" applyBorder="1" applyAlignment="1">
      <alignment horizontal="center" vertical="center"/>
      <protection/>
    </xf>
    <xf numFmtId="203" fontId="17" fillId="0" borderId="12" xfId="63" applyNumberFormat="1" applyFont="1" applyBorder="1" applyAlignment="1">
      <alignment horizontal="center" vertical="center"/>
      <protection/>
    </xf>
    <xf numFmtId="203" fontId="17" fillId="0" borderId="54" xfId="63" applyNumberFormat="1" applyFont="1" applyBorder="1" applyAlignment="1">
      <alignment horizontal="center" vertical="center"/>
      <protection/>
    </xf>
    <xf numFmtId="3" fontId="16" fillId="0" borderId="27" xfId="63" applyNumberFormat="1" applyFont="1" applyBorder="1">
      <alignment/>
      <protection/>
    </xf>
    <xf numFmtId="3" fontId="16" fillId="0" borderId="28" xfId="63" applyNumberFormat="1" applyFont="1" applyBorder="1">
      <alignment/>
      <protection/>
    </xf>
    <xf numFmtId="4" fontId="16" fillId="0" borderId="19" xfId="63" applyNumberFormat="1" applyFont="1" applyBorder="1">
      <alignment/>
      <protection/>
    </xf>
    <xf numFmtId="4" fontId="16" fillId="0" borderId="11" xfId="63" applyNumberFormat="1" applyFont="1" applyBorder="1">
      <alignment/>
      <protection/>
    </xf>
    <xf numFmtId="4" fontId="16" fillId="0" borderId="16" xfId="63" applyNumberFormat="1" applyFont="1" applyBorder="1">
      <alignment/>
      <protection/>
    </xf>
    <xf numFmtId="4" fontId="16" fillId="0" borderId="12" xfId="63" applyNumberFormat="1" applyFont="1" applyBorder="1">
      <alignment/>
      <protection/>
    </xf>
    <xf numFmtId="4" fontId="25" fillId="0" borderId="26" xfId="63" applyNumberFormat="1" applyFont="1" applyBorder="1">
      <alignment/>
      <protection/>
    </xf>
    <xf numFmtId="4" fontId="25" fillId="0" borderId="13" xfId="63" applyNumberFormat="1" applyFont="1" applyBorder="1">
      <alignment/>
      <protection/>
    </xf>
    <xf numFmtId="4" fontId="25" fillId="0" borderId="19" xfId="63" applyNumberFormat="1" applyFont="1" applyBorder="1">
      <alignment/>
      <protection/>
    </xf>
    <xf numFmtId="4" fontId="25" fillId="0" borderId="11" xfId="63" applyNumberFormat="1" applyFont="1" applyBorder="1">
      <alignment/>
      <protection/>
    </xf>
    <xf numFmtId="4" fontId="25" fillId="0" borderId="52" xfId="63" applyNumberFormat="1" applyFont="1" applyBorder="1">
      <alignment/>
      <protection/>
    </xf>
    <xf numFmtId="4" fontId="25" fillId="0" borderId="54" xfId="63" applyNumberFormat="1" applyFont="1" applyBorder="1">
      <alignment/>
      <protection/>
    </xf>
    <xf numFmtId="3" fontId="16" fillId="0" borderId="57" xfId="63" applyNumberFormat="1" applyFont="1" applyBorder="1">
      <alignment/>
      <protection/>
    </xf>
    <xf numFmtId="4" fontId="16" fillId="0" borderId="59" xfId="63" applyNumberFormat="1" applyFont="1" applyBorder="1">
      <alignment/>
      <protection/>
    </xf>
    <xf numFmtId="4" fontId="16" fillId="0" borderId="60" xfId="63" applyNumberFormat="1" applyFont="1" applyBorder="1">
      <alignment/>
      <protection/>
    </xf>
    <xf numFmtId="4" fontId="25" fillId="0" borderId="58" xfId="63" applyNumberFormat="1" applyFont="1" applyBorder="1">
      <alignment/>
      <protection/>
    </xf>
    <xf numFmtId="4" fontId="25" fillId="0" borderId="59" xfId="63" applyNumberFormat="1" applyFont="1" applyBorder="1">
      <alignment/>
      <protection/>
    </xf>
    <xf numFmtId="4" fontId="25" fillId="0" borderId="56" xfId="63" applyNumberFormat="1" applyFont="1" applyBorder="1">
      <alignment/>
      <protection/>
    </xf>
    <xf numFmtId="0" fontId="17" fillId="0" borderId="20" xfId="62" applyFont="1" applyBorder="1" applyAlignment="1" applyProtection="1">
      <alignment horizontal="center" vertical="center"/>
      <protection hidden="1"/>
    </xf>
    <xf numFmtId="0" fontId="17" fillId="0" borderId="21" xfId="62" applyFont="1" applyBorder="1" applyAlignment="1" applyProtection="1">
      <alignment horizontal="center" vertical="center"/>
      <protection hidden="1"/>
    </xf>
    <xf numFmtId="0" fontId="17" fillId="0" borderId="22" xfId="62" applyFont="1" applyBorder="1" applyAlignment="1" applyProtection="1">
      <alignment horizontal="center" vertical="center"/>
      <protection hidden="1"/>
    </xf>
    <xf numFmtId="0" fontId="17" fillId="0" borderId="27" xfId="62" applyFont="1" applyBorder="1" applyAlignment="1" applyProtection="1">
      <alignment horizontal="center" vertical="center"/>
      <protection hidden="1"/>
    </xf>
    <xf numFmtId="0" fontId="17" fillId="0" borderId="55" xfId="62" applyFont="1" applyBorder="1" applyAlignment="1" applyProtection="1">
      <alignment horizontal="center" vertical="center"/>
      <protection hidden="1"/>
    </xf>
    <xf numFmtId="0" fontId="17" fillId="0" borderId="16" xfId="62" applyFont="1" applyBorder="1" applyAlignment="1" applyProtection="1">
      <alignment horizontal="center" vertical="center"/>
      <protection hidden="1"/>
    </xf>
    <xf numFmtId="0" fontId="17" fillId="0" borderId="0" xfId="62" applyFont="1" applyBorder="1" applyAlignment="1" applyProtection="1">
      <alignment horizontal="center" vertical="center"/>
      <protection hidden="1"/>
    </xf>
    <xf numFmtId="0" fontId="17" fillId="0" borderId="52" xfId="62" applyFont="1" applyBorder="1" applyAlignment="1" applyProtection="1">
      <alignment horizontal="center" vertical="center"/>
      <protection hidden="1"/>
    </xf>
    <xf numFmtId="0" fontId="17" fillId="0" borderId="53" xfId="62" applyFont="1" applyBorder="1" applyAlignment="1" applyProtection="1">
      <alignment horizontal="center" vertical="center"/>
      <protection hidden="1"/>
    </xf>
    <xf numFmtId="0" fontId="17" fillId="0" borderId="57" xfId="62" applyFont="1" applyBorder="1" applyAlignment="1" applyProtection="1">
      <alignment horizontal="center" vertical="center"/>
      <protection hidden="1"/>
    </xf>
    <xf numFmtId="0" fontId="17" fillId="0" borderId="60" xfId="62" applyFont="1" applyBorder="1" applyAlignment="1" applyProtection="1">
      <alignment horizontal="center" vertical="center"/>
      <protection hidden="1"/>
    </xf>
    <xf numFmtId="0" fontId="17" fillId="0" borderId="56" xfId="62" applyFont="1" applyBorder="1" applyAlignment="1" applyProtection="1">
      <alignment horizontal="center" vertical="center"/>
      <protection hidden="1"/>
    </xf>
    <xf numFmtId="0" fontId="17" fillId="0" borderId="0" xfId="62" applyFont="1" applyAlignment="1">
      <alignment horizontal="left" vertical="center" wrapText="1"/>
      <protection/>
    </xf>
    <xf numFmtId="0" fontId="17" fillId="0" borderId="60" xfId="62" applyFont="1" applyBorder="1" applyAlignment="1">
      <alignment horizontal="left" vertical="center" wrapText="1"/>
      <protection/>
    </xf>
    <xf numFmtId="3" fontId="16" fillId="0" borderId="27" xfId="62" applyNumberFormat="1" applyFont="1" applyBorder="1" applyAlignment="1" applyProtection="1">
      <alignment horizontal="left"/>
      <protection hidden="1"/>
    </xf>
    <xf numFmtId="3" fontId="16" fillId="0" borderId="55" xfId="62" applyNumberFormat="1" applyFont="1" applyBorder="1" applyAlignment="1" applyProtection="1">
      <alignment horizontal="left"/>
      <protection hidden="1"/>
    </xf>
    <xf numFmtId="4" fontId="16" fillId="0" borderId="16" xfId="62" applyNumberFormat="1" applyFont="1" applyBorder="1" applyAlignment="1" applyProtection="1" quotePrefix="1">
      <alignment/>
      <protection hidden="1"/>
    </xf>
    <xf numFmtId="4" fontId="16" fillId="0" borderId="0" xfId="62" applyNumberFormat="1" applyFont="1" applyBorder="1" applyAlignment="1" applyProtection="1" quotePrefix="1">
      <alignment/>
      <protection hidden="1"/>
    </xf>
    <xf numFmtId="4" fontId="16" fillId="0" borderId="16" xfId="62" applyNumberFormat="1" applyFont="1" applyBorder="1" applyAlignment="1" applyProtection="1">
      <alignment/>
      <protection hidden="1"/>
    </xf>
    <xf numFmtId="4" fontId="16" fillId="0" borderId="0" xfId="62" applyNumberFormat="1" applyFont="1" applyBorder="1" applyAlignment="1" applyProtection="1">
      <alignment/>
      <protection hidden="1"/>
    </xf>
    <xf numFmtId="4" fontId="25" fillId="0" borderId="10" xfId="61" applyNumberFormat="1" applyFont="1" applyBorder="1" applyAlignment="1" applyProtection="1">
      <alignment horizontal="right"/>
      <protection hidden="1"/>
    </xf>
    <xf numFmtId="4" fontId="16" fillId="0" borderId="19" xfId="62" applyNumberFormat="1" applyFont="1" applyBorder="1" applyAlignment="1" applyProtection="1" quotePrefix="1">
      <alignment/>
      <protection hidden="1"/>
    </xf>
    <xf numFmtId="4" fontId="16" fillId="0" borderId="18" xfId="62" applyNumberFormat="1" applyFont="1" applyBorder="1" applyAlignment="1" applyProtection="1" quotePrefix="1">
      <alignment/>
      <protection hidden="1"/>
    </xf>
    <xf numFmtId="4" fontId="25" fillId="0" borderId="26" xfId="64" applyNumberFormat="1" applyFont="1" applyBorder="1" applyAlignment="1" applyProtection="1">
      <alignment horizontal="right"/>
      <protection hidden="1"/>
    </xf>
    <xf numFmtId="4" fontId="25" fillId="0" borderId="10" xfId="64" applyNumberFormat="1" applyFont="1" applyBorder="1" applyAlignment="1" applyProtection="1">
      <alignment horizontal="right"/>
      <protection hidden="1"/>
    </xf>
    <xf numFmtId="4" fontId="25" fillId="0" borderId="19" xfId="64" applyNumberFormat="1" applyFont="1" applyBorder="1" applyAlignment="1" applyProtection="1">
      <alignment horizontal="right"/>
      <protection hidden="1"/>
    </xf>
    <xf numFmtId="4" fontId="25" fillId="0" borderId="18" xfId="64" applyNumberFormat="1" applyFont="1" applyBorder="1" applyAlignment="1" applyProtection="1">
      <alignment horizontal="right"/>
      <protection hidden="1"/>
    </xf>
    <xf numFmtId="4" fontId="16" fillId="0" borderId="19" xfId="62" applyNumberFormat="1" applyFont="1" applyBorder="1" applyAlignment="1" applyProtection="1">
      <alignment/>
      <protection hidden="1"/>
    </xf>
    <xf numFmtId="4" fontId="16" fillId="0" borderId="18" xfId="62" applyNumberFormat="1" applyFont="1" applyBorder="1" applyAlignment="1" applyProtection="1">
      <alignment/>
      <protection hidden="1"/>
    </xf>
    <xf numFmtId="4" fontId="16" fillId="0" borderId="26" xfId="64" applyNumberFormat="1" applyFont="1" applyBorder="1" applyAlignment="1" applyProtection="1">
      <alignment horizontal="right"/>
      <protection hidden="1"/>
    </xf>
    <xf numFmtId="4" fontId="16" fillId="0" borderId="10" xfId="64" applyNumberFormat="1" applyFont="1" applyBorder="1" applyAlignment="1" applyProtection="1">
      <alignment horizontal="right"/>
      <protection hidden="1"/>
    </xf>
    <xf numFmtId="4" fontId="16" fillId="0" borderId="19" xfId="64" applyNumberFormat="1" applyFont="1" applyBorder="1" applyAlignment="1" applyProtection="1">
      <alignment horizontal="right"/>
      <protection hidden="1"/>
    </xf>
    <xf numFmtId="4" fontId="16" fillId="0" borderId="18" xfId="64" applyNumberFormat="1" applyFont="1" applyBorder="1" applyAlignment="1" applyProtection="1">
      <alignment horizontal="right"/>
      <protection hidden="1"/>
    </xf>
    <xf numFmtId="4" fontId="25" fillId="0" borderId="26" xfId="61" applyNumberFormat="1" applyFont="1" applyBorder="1" applyAlignment="1" applyProtection="1">
      <alignment horizontal="right" vertical="center"/>
      <protection hidden="1"/>
    </xf>
    <xf numFmtId="4" fontId="25" fillId="0" borderId="10" xfId="61" applyNumberFormat="1" applyFont="1" applyBorder="1" applyAlignment="1" applyProtection="1">
      <alignment horizontal="right" vertical="center"/>
      <protection hidden="1"/>
    </xf>
    <xf numFmtId="4" fontId="25" fillId="0" borderId="18" xfId="61" applyNumberFormat="1" applyFont="1" applyBorder="1" applyAlignment="1" applyProtection="1">
      <alignment horizontal="right"/>
      <protection hidden="1"/>
    </xf>
    <xf numFmtId="4" fontId="16" fillId="0" borderId="16" xfId="62" applyNumberFormat="1" applyFont="1" applyFill="1" applyBorder="1" applyAlignment="1" applyProtection="1">
      <alignment/>
      <protection hidden="1"/>
    </xf>
    <xf numFmtId="4" fontId="16" fillId="0" borderId="0" xfId="62" applyNumberFormat="1" applyFont="1" applyFill="1" applyBorder="1" applyAlignment="1" applyProtection="1">
      <alignment/>
      <protection hidden="1"/>
    </xf>
    <xf numFmtId="4" fontId="16" fillId="0" borderId="26" xfId="62" applyNumberFormat="1" applyFont="1" applyFill="1" applyBorder="1" applyAlignment="1" applyProtection="1">
      <alignment/>
      <protection hidden="1"/>
    </xf>
    <xf numFmtId="4" fontId="16" fillId="0" borderId="10" xfId="62" applyNumberFormat="1" applyFont="1" applyFill="1" applyBorder="1" applyAlignment="1" applyProtection="1">
      <alignment/>
      <protection hidden="1"/>
    </xf>
    <xf numFmtId="4" fontId="25" fillId="0" borderId="52" xfId="64" applyNumberFormat="1" applyFont="1" applyBorder="1" applyAlignment="1" applyProtection="1">
      <alignment horizontal="right"/>
      <protection hidden="1"/>
    </xf>
    <xf numFmtId="4" fontId="25" fillId="0" borderId="53" xfId="64" applyNumberFormat="1" applyFont="1" applyBorder="1" applyAlignment="1" applyProtection="1">
      <alignment horizontal="right"/>
      <protection hidden="1"/>
    </xf>
    <xf numFmtId="3" fontId="16" fillId="0" borderId="57" xfId="62" applyNumberFormat="1" applyFont="1" applyBorder="1" applyAlignment="1" applyProtection="1">
      <alignment horizontal="left"/>
      <protection hidden="1"/>
    </xf>
    <xf numFmtId="4" fontId="16" fillId="0" borderId="60" xfId="62" applyNumberFormat="1" applyFont="1" applyBorder="1" applyAlignment="1" applyProtection="1" quotePrefix="1">
      <alignment/>
      <protection hidden="1"/>
    </xf>
    <xf numFmtId="4" fontId="16" fillId="0" borderId="60" xfId="62" applyNumberFormat="1" applyFont="1" applyBorder="1" applyAlignment="1" applyProtection="1">
      <alignment/>
      <protection hidden="1"/>
    </xf>
    <xf numFmtId="4" fontId="16" fillId="0" borderId="59" xfId="62" applyNumberFormat="1" applyFont="1" applyBorder="1" applyAlignment="1" applyProtection="1" quotePrefix="1">
      <alignment/>
      <protection hidden="1"/>
    </xf>
    <xf numFmtId="4" fontId="25" fillId="0" borderId="58" xfId="64" applyNumberFormat="1" applyFont="1" applyBorder="1" applyAlignment="1" applyProtection="1">
      <alignment horizontal="right"/>
      <protection hidden="1"/>
    </xf>
    <xf numFmtId="4" fontId="25" fillId="0" borderId="59" xfId="64" applyNumberFormat="1" applyFont="1" applyBorder="1" applyAlignment="1" applyProtection="1">
      <alignment horizontal="right"/>
      <protection hidden="1"/>
    </xf>
    <xf numFmtId="4" fontId="16" fillId="0" borderId="59" xfId="62" applyNumberFormat="1" applyFont="1" applyBorder="1" applyAlignment="1" applyProtection="1">
      <alignment/>
      <protection hidden="1"/>
    </xf>
    <xf numFmtId="4" fontId="16" fillId="0" borderId="58" xfId="64" applyNumberFormat="1" applyFont="1" applyBorder="1" applyAlignment="1" applyProtection="1">
      <alignment horizontal="right"/>
      <protection hidden="1"/>
    </xf>
    <xf numFmtId="4" fontId="16" fillId="0" borderId="59" xfId="64" applyNumberFormat="1" applyFont="1" applyBorder="1" applyAlignment="1" applyProtection="1">
      <alignment horizontal="right"/>
      <protection hidden="1"/>
    </xf>
    <xf numFmtId="4" fontId="25" fillId="0" borderId="58" xfId="61" applyNumberFormat="1" applyFont="1" applyBorder="1" applyAlignment="1" applyProtection="1">
      <alignment horizontal="right" vertical="center"/>
      <protection hidden="1"/>
    </xf>
    <xf numFmtId="4" fontId="16" fillId="0" borderId="60" xfId="62" applyNumberFormat="1" applyFont="1" applyFill="1" applyBorder="1" applyAlignment="1" applyProtection="1">
      <alignment/>
      <protection hidden="1"/>
    </xf>
    <xf numFmtId="4" fontId="16" fillId="0" borderId="58" xfId="62" applyNumberFormat="1" applyFont="1" applyFill="1" applyBorder="1" applyAlignment="1" applyProtection="1">
      <alignment/>
      <protection hidden="1"/>
    </xf>
    <xf numFmtId="4" fontId="25" fillId="0" borderId="26" xfId="62" applyNumberFormat="1" applyFont="1" applyBorder="1" applyAlignment="1" applyProtection="1">
      <alignment/>
      <protection hidden="1"/>
    </xf>
    <xf numFmtId="4" fontId="25" fillId="0" borderId="58" xfId="62" applyNumberFormat="1" applyFont="1" applyBorder="1" applyAlignment="1" applyProtection="1">
      <alignment/>
      <protection hidden="1"/>
    </xf>
    <xf numFmtId="4" fontId="25" fillId="0" borderId="56" xfId="64" applyNumberFormat="1" applyFont="1" applyBorder="1" applyAlignment="1" applyProtection="1">
      <alignment horizontal="right"/>
      <protection hidden="1"/>
    </xf>
    <xf numFmtId="0" fontId="17" fillId="0" borderId="0" xfId="64" applyFont="1" applyAlignment="1" applyProtection="1">
      <alignment horizontal="left" vertical="center" wrapText="1"/>
      <protection hidden="1"/>
    </xf>
    <xf numFmtId="0" fontId="17" fillId="0" borderId="60" xfId="64" applyFont="1" applyBorder="1" applyAlignment="1" applyProtection="1">
      <alignment horizontal="left" vertical="center" wrapText="1"/>
      <protection hidden="1"/>
    </xf>
    <xf numFmtId="0" fontId="16" fillId="0" borderId="0" xfId="64" applyFont="1" applyAlignment="1" applyProtection="1">
      <alignment horizontal="left" vertical="center" wrapText="1"/>
      <protection hidden="1"/>
    </xf>
    <xf numFmtId="0" fontId="16" fillId="0" borderId="60" xfId="64" applyFont="1" applyBorder="1" applyAlignment="1" applyProtection="1">
      <alignment horizontal="left" vertical="center" wrapText="1"/>
      <protection hidden="1"/>
    </xf>
    <xf numFmtId="201" fontId="17" fillId="0" borderId="20" xfId="64" applyNumberFormat="1" applyFont="1" applyBorder="1" applyAlignment="1" applyProtection="1">
      <alignment horizontal="center" vertical="center"/>
      <protection hidden="1"/>
    </xf>
    <xf numFmtId="201" fontId="17" fillId="0" borderId="21" xfId="64" applyNumberFormat="1" applyFont="1" applyBorder="1" applyAlignment="1" applyProtection="1">
      <alignment horizontal="center" vertical="center"/>
      <protection hidden="1"/>
    </xf>
    <xf numFmtId="0" fontId="17" fillId="0" borderId="27" xfId="64" applyFont="1" applyBorder="1" applyAlignment="1" applyProtection="1">
      <alignment horizontal="center" vertical="center"/>
      <protection hidden="1"/>
    </xf>
    <xf numFmtId="0" fontId="17" fillId="0" borderId="28" xfId="64" applyFont="1" applyBorder="1" applyAlignment="1" applyProtection="1">
      <alignment horizontal="center" vertical="center"/>
      <protection hidden="1"/>
    </xf>
    <xf numFmtId="0" fontId="17" fillId="0" borderId="16" xfId="64" applyFont="1" applyBorder="1" applyAlignment="1" applyProtection="1">
      <alignment horizontal="center" vertical="center"/>
      <protection hidden="1"/>
    </xf>
    <xf numFmtId="0" fontId="17" fillId="0" borderId="12" xfId="64" applyFont="1" applyBorder="1" applyAlignment="1" applyProtection="1">
      <alignment horizontal="center" vertical="center"/>
      <protection hidden="1"/>
    </xf>
    <xf numFmtId="0" fontId="17" fillId="0" borderId="52" xfId="64" applyFont="1" applyBorder="1" applyAlignment="1" applyProtection="1">
      <alignment horizontal="center" vertical="center"/>
      <protection hidden="1"/>
    </xf>
    <xf numFmtId="0" fontId="17" fillId="0" borderId="54" xfId="64" applyFont="1" applyBorder="1" applyAlignment="1" applyProtection="1">
      <alignment horizontal="center" vertical="center"/>
      <protection hidden="1"/>
    </xf>
    <xf numFmtId="0" fontId="17" fillId="0" borderId="55" xfId="64" applyFont="1" applyBorder="1" applyAlignment="1" applyProtection="1">
      <alignment horizontal="center" vertical="center"/>
      <protection hidden="1"/>
    </xf>
    <xf numFmtId="0" fontId="17" fillId="0" borderId="57" xfId="64" applyFont="1" applyBorder="1" applyAlignment="1" applyProtection="1">
      <alignment horizontal="center" vertical="center"/>
      <protection hidden="1"/>
    </xf>
    <xf numFmtId="0" fontId="17" fillId="0" borderId="0" xfId="64" applyFont="1" applyBorder="1" applyAlignment="1" applyProtection="1">
      <alignment horizontal="center" vertical="center"/>
      <protection hidden="1"/>
    </xf>
    <xf numFmtId="0" fontId="17" fillId="0" borderId="60" xfId="64" applyFont="1" applyBorder="1" applyAlignment="1" applyProtection="1">
      <alignment horizontal="center" vertical="center"/>
      <protection hidden="1"/>
    </xf>
    <xf numFmtId="0" fontId="17" fillId="0" borderId="53" xfId="64" applyFont="1" applyBorder="1" applyAlignment="1" applyProtection="1">
      <alignment horizontal="center" vertical="center"/>
      <protection hidden="1"/>
    </xf>
    <xf numFmtId="0" fontId="17" fillId="0" borderId="56" xfId="64" applyFont="1" applyBorder="1" applyAlignment="1" applyProtection="1">
      <alignment horizontal="center" vertical="center"/>
      <protection hidden="1"/>
    </xf>
    <xf numFmtId="3" fontId="16" fillId="0" borderId="27" xfId="64" applyNumberFormat="1" applyFont="1" applyBorder="1" applyAlignment="1" applyProtection="1">
      <alignment horizontal="left"/>
      <protection hidden="1"/>
    </xf>
    <xf numFmtId="3" fontId="16" fillId="0" borderId="28" xfId="64" applyNumberFormat="1" applyFont="1" applyBorder="1" applyAlignment="1" applyProtection="1">
      <alignment horizontal="left"/>
      <protection hidden="1"/>
    </xf>
    <xf numFmtId="4" fontId="16" fillId="0" borderId="16" xfId="64" applyNumberFormat="1" applyFont="1" applyBorder="1" applyAlignment="1" applyProtection="1" quotePrefix="1">
      <alignment horizontal="right"/>
      <protection hidden="1"/>
    </xf>
    <xf numFmtId="4" fontId="16" fillId="0" borderId="12" xfId="64" applyNumberFormat="1" applyFont="1" applyBorder="1" applyAlignment="1" applyProtection="1" quotePrefix="1">
      <alignment horizontal="right"/>
      <protection hidden="1"/>
    </xf>
    <xf numFmtId="4" fontId="17" fillId="0" borderId="26" xfId="56" applyNumberFormat="1" applyFont="1" applyBorder="1" applyAlignment="1" applyProtection="1">
      <alignment/>
      <protection hidden="1"/>
    </xf>
    <xf numFmtId="4" fontId="17" fillId="0" borderId="13" xfId="56" applyNumberFormat="1" applyFont="1" applyBorder="1" applyAlignment="1" applyProtection="1">
      <alignment/>
      <protection hidden="1"/>
    </xf>
    <xf numFmtId="4" fontId="16" fillId="0" borderId="19" xfId="64" applyNumberFormat="1" applyFont="1" applyBorder="1" applyProtection="1">
      <alignment/>
      <protection hidden="1"/>
    </xf>
    <xf numFmtId="4" fontId="16" fillId="0" borderId="11" xfId="64" applyNumberFormat="1" applyFont="1" applyBorder="1" applyProtection="1">
      <alignment/>
      <protection hidden="1"/>
    </xf>
    <xf numFmtId="4" fontId="16" fillId="0" borderId="19" xfId="64" applyNumberFormat="1" applyFont="1" applyBorder="1" applyAlignment="1" applyProtection="1" quotePrefix="1">
      <alignment horizontal="right"/>
      <protection hidden="1"/>
    </xf>
    <xf numFmtId="4" fontId="16" fillId="0" borderId="11" xfId="64" applyNumberFormat="1" applyFont="1" applyBorder="1" applyAlignment="1" applyProtection="1" quotePrefix="1">
      <alignment horizontal="right"/>
      <protection hidden="1"/>
    </xf>
    <xf numFmtId="4" fontId="17" fillId="0" borderId="26" xfId="64" applyNumberFormat="1" applyFont="1" applyBorder="1" applyAlignment="1" applyProtection="1">
      <alignment horizontal="right"/>
      <protection hidden="1"/>
    </xf>
    <xf numFmtId="4" fontId="17" fillId="0" borderId="13" xfId="64" applyNumberFormat="1" applyFont="1" applyBorder="1" applyAlignment="1" applyProtection="1">
      <alignment horizontal="right"/>
      <protection hidden="1"/>
    </xf>
    <xf numFmtId="4" fontId="16" fillId="0" borderId="11" xfId="64" applyNumberFormat="1" applyFont="1" applyBorder="1" applyAlignment="1" applyProtection="1">
      <alignment horizontal="right"/>
      <protection hidden="1"/>
    </xf>
    <xf numFmtId="4" fontId="16" fillId="0" borderId="16" xfId="64" applyNumberFormat="1" applyFont="1" applyBorder="1" applyAlignment="1" applyProtection="1">
      <alignment horizontal="right"/>
      <protection hidden="1"/>
    </xf>
    <xf numFmtId="4" fontId="16" fillId="0" borderId="12" xfId="64" applyNumberFormat="1" applyFont="1" applyBorder="1" applyAlignment="1" applyProtection="1">
      <alignment horizontal="right"/>
      <protection hidden="1"/>
    </xf>
    <xf numFmtId="4" fontId="16" fillId="0" borderId="16" xfId="64" applyNumberFormat="1" applyFont="1" applyBorder="1" applyProtection="1">
      <alignment/>
      <protection hidden="1"/>
    </xf>
    <xf numFmtId="4" fontId="16" fillId="0" borderId="12" xfId="64" applyNumberFormat="1" applyFont="1" applyBorder="1" applyProtection="1">
      <alignment/>
      <protection hidden="1"/>
    </xf>
    <xf numFmtId="4" fontId="17" fillId="0" borderId="19" xfId="64" applyNumberFormat="1" applyFont="1" applyBorder="1" applyAlignment="1" applyProtection="1">
      <alignment horizontal="right"/>
      <protection hidden="1"/>
    </xf>
    <xf numFmtId="4" fontId="17" fillId="0" borderId="11" xfId="64" applyNumberFormat="1" applyFont="1" applyBorder="1" applyAlignment="1" applyProtection="1">
      <alignment horizontal="right"/>
      <protection hidden="1"/>
    </xf>
    <xf numFmtId="4" fontId="17" fillId="0" borderId="52" xfId="64" applyNumberFormat="1" applyFont="1" applyBorder="1" applyAlignment="1" applyProtection="1">
      <alignment horizontal="right"/>
      <protection hidden="1"/>
    </xf>
    <xf numFmtId="4" fontId="17" fillId="0" borderId="54" xfId="64" applyNumberFormat="1" applyFont="1" applyBorder="1" applyAlignment="1" applyProtection="1">
      <alignment horizontal="right"/>
      <protection hidden="1"/>
    </xf>
    <xf numFmtId="3" fontId="16" fillId="0" borderId="55" xfId="64" applyNumberFormat="1" applyFont="1" applyBorder="1" applyAlignment="1" applyProtection="1">
      <alignment horizontal="left"/>
      <protection hidden="1"/>
    </xf>
    <xf numFmtId="3" fontId="16" fillId="0" borderId="57" xfId="64" applyNumberFormat="1" applyFont="1" applyBorder="1" applyAlignment="1" applyProtection="1">
      <alignment horizontal="left"/>
      <protection hidden="1"/>
    </xf>
    <xf numFmtId="4" fontId="16" fillId="0" borderId="0" xfId="64" applyNumberFormat="1" applyFont="1" applyBorder="1" applyAlignment="1" applyProtection="1" quotePrefix="1">
      <alignment horizontal="right"/>
      <protection hidden="1"/>
    </xf>
    <xf numFmtId="4" fontId="16" fillId="0" borderId="60" xfId="64" applyNumberFormat="1" applyFont="1" applyBorder="1" applyAlignment="1" applyProtection="1" quotePrefix="1">
      <alignment horizontal="right"/>
      <protection hidden="1"/>
    </xf>
    <xf numFmtId="4" fontId="17" fillId="0" borderId="10" xfId="56" applyNumberFormat="1" applyFont="1" applyBorder="1" applyAlignment="1" applyProtection="1">
      <alignment/>
      <protection hidden="1"/>
    </xf>
    <xf numFmtId="4" fontId="17" fillId="0" borderId="58" xfId="56" applyNumberFormat="1" applyFont="1" applyBorder="1" applyAlignment="1" applyProtection="1">
      <alignment/>
      <protection hidden="1"/>
    </xf>
    <xf numFmtId="4" fontId="16" fillId="0" borderId="18" xfId="64" applyNumberFormat="1" applyFont="1" applyBorder="1" applyProtection="1">
      <alignment/>
      <protection hidden="1"/>
    </xf>
    <xf numFmtId="4" fontId="16" fillId="0" borderId="59" xfId="64" applyNumberFormat="1" applyFont="1" applyBorder="1" applyProtection="1">
      <alignment/>
      <protection hidden="1"/>
    </xf>
    <xf numFmtId="4" fontId="16" fillId="0" borderId="18" xfId="64" applyNumberFormat="1" applyFont="1" applyBorder="1" applyAlignment="1" applyProtection="1" quotePrefix="1">
      <alignment horizontal="right"/>
      <protection hidden="1"/>
    </xf>
    <xf numFmtId="4" fontId="16" fillId="0" borderId="59" xfId="64" applyNumberFormat="1" applyFont="1" applyBorder="1" applyAlignment="1" applyProtection="1" quotePrefix="1">
      <alignment horizontal="right"/>
      <protection hidden="1"/>
    </xf>
    <xf numFmtId="4" fontId="17" fillId="0" borderId="58" xfId="64" applyNumberFormat="1" applyFont="1" applyBorder="1" applyAlignment="1" applyProtection="1">
      <alignment horizontal="right"/>
      <protection hidden="1"/>
    </xf>
    <xf numFmtId="4" fontId="16" fillId="0" borderId="0" xfId="64" applyNumberFormat="1" applyFont="1" applyBorder="1" applyAlignment="1" applyProtection="1">
      <alignment horizontal="right"/>
      <protection hidden="1"/>
    </xf>
    <xf numFmtId="4" fontId="16" fillId="0" borderId="60" xfId="64" applyNumberFormat="1" applyFont="1" applyBorder="1" applyAlignment="1" applyProtection="1">
      <alignment horizontal="right"/>
      <protection hidden="1"/>
    </xf>
    <xf numFmtId="4" fontId="16" fillId="0" borderId="0" xfId="64" applyNumberFormat="1" applyFont="1" applyBorder="1" applyProtection="1">
      <alignment/>
      <protection hidden="1"/>
    </xf>
    <xf numFmtId="4" fontId="16" fillId="0" borderId="60" xfId="64" applyNumberFormat="1" applyFont="1" applyBorder="1" applyProtection="1">
      <alignment/>
      <protection hidden="1"/>
    </xf>
    <xf numFmtId="4" fontId="17" fillId="0" borderId="18" xfId="64" applyNumberFormat="1" applyFont="1" applyBorder="1" applyAlignment="1" applyProtection="1">
      <alignment horizontal="right"/>
      <protection hidden="1"/>
    </xf>
    <xf numFmtId="4" fontId="17" fillId="0" borderId="59" xfId="64" applyNumberFormat="1" applyFont="1" applyBorder="1" applyAlignment="1" applyProtection="1">
      <alignment horizontal="right"/>
      <protection hidden="1"/>
    </xf>
    <xf numFmtId="4" fontId="17" fillId="0" borderId="10" xfId="64" applyNumberFormat="1" applyFont="1" applyBorder="1" applyAlignment="1" applyProtection="1">
      <alignment horizontal="right"/>
      <protection hidden="1"/>
    </xf>
    <xf numFmtId="4" fontId="17" fillId="0" borderId="53" xfId="64" applyNumberFormat="1" applyFont="1" applyBorder="1" applyAlignment="1" applyProtection="1">
      <alignment horizontal="right"/>
      <protection hidden="1"/>
    </xf>
    <xf numFmtId="4" fontId="17" fillId="0" borderId="56" xfId="64" applyNumberFormat="1" applyFont="1" applyBorder="1" applyAlignment="1" applyProtection="1">
      <alignment horizontal="right"/>
      <protection hidden="1"/>
    </xf>
    <xf numFmtId="0" fontId="16" fillId="41" borderId="19" xfId="0" applyFont="1" applyFill="1" applyBorder="1" applyAlignment="1">
      <alignment vertical="center"/>
    </xf>
    <xf numFmtId="0" fontId="16" fillId="41" borderId="18" xfId="0" applyFont="1" applyFill="1" applyBorder="1" applyAlignment="1">
      <alignment vertical="center"/>
    </xf>
    <xf numFmtId="0" fontId="16" fillId="41" borderId="11" xfId="0" applyFont="1" applyFill="1" applyBorder="1" applyAlignment="1">
      <alignment vertical="center"/>
    </xf>
    <xf numFmtId="0" fontId="16" fillId="41" borderId="16" xfId="0" applyFont="1" applyFill="1" applyBorder="1" applyAlignment="1">
      <alignment vertical="center"/>
    </xf>
    <xf numFmtId="0" fontId="16" fillId="41" borderId="0" xfId="0" applyFont="1" applyFill="1" applyBorder="1" applyAlignment="1">
      <alignment vertical="center"/>
    </xf>
    <xf numFmtId="0" fontId="16" fillId="41" borderId="12" xfId="0" applyFont="1" applyFill="1" applyBorder="1" applyAlignment="1">
      <alignment vertical="center"/>
    </xf>
    <xf numFmtId="0" fontId="16" fillId="41" borderId="16" xfId="0" applyFont="1" applyFill="1" applyBorder="1" applyAlignment="1">
      <alignment vertical="center" wrapText="1"/>
    </xf>
    <xf numFmtId="0" fontId="16" fillId="41" borderId="0" xfId="0" applyFont="1" applyFill="1" applyBorder="1" applyAlignment="1">
      <alignment vertical="center" wrapText="1"/>
    </xf>
    <xf numFmtId="0" fontId="16" fillId="41" borderId="12" xfId="0" applyFont="1" applyFill="1" applyBorder="1" applyAlignment="1">
      <alignment vertical="center" wrapText="1"/>
    </xf>
    <xf numFmtId="0" fontId="18" fillId="41" borderId="16" xfId="0" applyFont="1" applyFill="1" applyBorder="1" applyAlignment="1">
      <alignment vertical="center"/>
    </xf>
    <xf numFmtId="0" fontId="18" fillId="41" borderId="0" xfId="0" applyFont="1" applyFill="1" applyBorder="1" applyAlignment="1">
      <alignment vertical="center"/>
    </xf>
    <xf numFmtId="0" fontId="18" fillId="41" borderId="12" xfId="0" applyFont="1" applyFill="1" applyBorder="1" applyAlignment="1">
      <alignment vertical="center"/>
    </xf>
    <xf numFmtId="0" fontId="19" fillId="41" borderId="16" xfId="0" applyFont="1" applyFill="1" applyBorder="1" applyAlignment="1">
      <alignment vertical="center"/>
    </xf>
    <xf numFmtId="0" fontId="19" fillId="41" borderId="0" xfId="0" applyFont="1" applyFill="1" applyBorder="1" applyAlignment="1">
      <alignment vertical="center"/>
    </xf>
    <xf numFmtId="0" fontId="19" fillId="41" borderId="12" xfId="0" applyFont="1" applyFill="1" applyBorder="1" applyAlignment="1">
      <alignment vertical="center"/>
    </xf>
    <xf numFmtId="0" fontId="16" fillId="41" borderId="16" xfId="0" applyFont="1" applyFill="1" applyBorder="1" applyAlignment="1">
      <alignment/>
    </xf>
    <xf numFmtId="0" fontId="16" fillId="41" borderId="0" xfId="0" applyFont="1" applyFill="1" applyBorder="1" applyAlignment="1">
      <alignment/>
    </xf>
    <xf numFmtId="0" fontId="16" fillId="41" borderId="12" xfId="0" applyFont="1" applyFill="1" applyBorder="1" applyAlignment="1">
      <alignment/>
    </xf>
    <xf numFmtId="0" fontId="21" fillId="41" borderId="16" xfId="0" applyFont="1" applyFill="1" applyBorder="1" applyAlignment="1">
      <alignment vertical="center"/>
    </xf>
    <xf numFmtId="0" fontId="21" fillId="41" borderId="0" xfId="0" applyFont="1" applyFill="1" applyBorder="1" applyAlignment="1">
      <alignment vertical="center"/>
    </xf>
    <xf numFmtId="0" fontId="21" fillId="41" borderId="12" xfId="0" applyFont="1" applyFill="1" applyBorder="1" applyAlignment="1">
      <alignment vertical="center"/>
    </xf>
    <xf numFmtId="0" fontId="16" fillId="0" borderId="0" xfId="0" applyFont="1" applyAlignment="1">
      <alignment horizontal="justify" vertical="center" wrapText="1"/>
    </xf>
    <xf numFmtId="0" fontId="16" fillId="0" borderId="0" xfId="0" applyFont="1" applyAlignment="1">
      <alignment vertical="center" wrapText="1"/>
    </xf>
    <xf numFmtId="0" fontId="16" fillId="0" borderId="0" xfId="0" applyFont="1" applyAlignment="1">
      <alignment vertical="center"/>
    </xf>
  </cellXfs>
  <cellStyles count="66">
    <cellStyle name="Normal" xfId="0"/>
    <cellStyle name="RowLevel_3" xfId="7"/>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Euro 2 2" xfId="46"/>
    <cellStyle name="Euro 3" xfId="47"/>
    <cellStyle name="Insatisfaisant" xfId="48"/>
    <cellStyle name="Hyperlink" xfId="49"/>
    <cellStyle name="Followed Hyperlink" xfId="50"/>
    <cellStyle name="Comma" xfId="51"/>
    <cellStyle name="Comma [0]" xfId="52"/>
    <cellStyle name="Milliers 2" xfId="53"/>
    <cellStyle name="Milliers 2 2" xfId="54"/>
    <cellStyle name="Milliers 3" xfId="55"/>
    <cellStyle name="Milliers_PRODUITS" xfId="56"/>
    <cellStyle name="Currency" xfId="57"/>
    <cellStyle name="Currency [0]" xfId="58"/>
    <cellStyle name="Neutre" xfId="59"/>
    <cellStyle name="Normal 2" xfId="60"/>
    <cellStyle name="Normal_ACTIF_1" xfId="61"/>
    <cellStyle name="Normal_CHARGES" xfId="62"/>
    <cellStyle name="Normal_PASSIF" xfId="63"/>
    <cellStyle name="Normal_PRODUITS" xfId="64"/>
    <cellStyle name="Percent" xfId="65"/>
    <cellStyle name="Pourcentage 2" xfId="66"/>
    <cellStyle name="Pourcentage 2 2" xfId="67"/>
    <cellStyle name="Pourcentage 3" xfId="68"/>
    <cellStyle name="Satisfaisant" xfId="69"/>
    <cellStyle name="Sortie"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de l'exercice propre</a:t>
            </a:r>
          </a:p>
        </c:rich>
      </c:tx>
      <c:layout>
        <c:manualLayout>
          <c:xMode val="factor"/>
          <c:yMode val="factor"/>
          <c:x val="-0.0045"/>
          <c:y val="-0.012"/>
        </c:manualLayout>
      </c:layout>
      <c:spPr>
        <a:noFill/>
        <a:ln>
          <a:noFill/>
        </a:ln>
      </c:spPr>
    </c:title>
    <c:plotArea>
      <c:layout>
        <c:manualLayout>
          <c:xMode val="edge"/>
          <c:yMode val="edge"/>
          <c:x val="-0.003"/>
          <c:y val="0.07675"/>
          <c:w val="0.97725"/>
          <c:h val="0.9335"/>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(Résultats!$H$9,Résultats!$K$9,Résultats!$N$9,Résultats!$Q$9,Résultats!$T$9)</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42584404"/>
        <c:axId val="47715317"/>
      </c:barChart>
      <c:catAx>
        <c:axId val="425844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7715317"/>
        <c:crosses val="autoZero"/>
        <c:auto val="1"/>
        <c:lblOffset val="100"/>
        <c:tickLblSkip val="1"/>
        <c:noMultiLvlLbl val="0"/>
      </c:catAx>
      <c:valAx>
        <c:axId val="47715317"/>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258440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Résultat global</a:t>
            </a:r>
          </a:p>
        </c:rich>
      </c:tx>
      <c:layout>
        <c:manualLayout>
          <c:xMode val="factor"/>
          <c:yMode val="factor"/>
          <c:x val="-0.0045"/>
          <c:y val="-0.012"/>
        </c:manualLayout>
      </c:layout>
      <c:spPr>
        <a:noFill/>
        <a:ln>
          <a:noFill/>
        </a:ln>
      </c:spPr>
    </c:title>
    <c:plotArea>
      <c:layout>
        <c:manualLayout>
          <c:xMode val="edge"/>
          <c:yMode val="edge"/>
          <c:x val="-0.003"/>
          <c:y val="0.07625"/>
          <c:w val="0.97725"/>
          <c:h val="0.934"/>
        </c:manualLayout>
      </c:layout>
      <c:barChart>
        <c:barDir val="col"/>
        <c:grouping val="clustered"/>
        <c:varyColors val="0"/>
        <c:ser>
          <c:idx val="2"/>
          <c:order val="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0"/>
          <c:order val="1"/>
          <c:tx>
            <c:v>Ordinaire</c:v>
          </c:tx>
          <c:spPr>
            <a:solidFill>
              <a:srgbClr val="92CDDC"/>
            </a:solidFill>
            <a:ln w="127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(Résultats!$H$8,Résultats!$K$8,Résultats!$N$8,Résultats!$Q$8,Résultats!$T$8)</c:f>
              <c:numCache/>
            </c:numRef>
          </c:cat>
          <c:val>
            <c:numRef>
              <c:f>(Résultats!$H$10,Résultats!$K$10,Résultats!$N$10,Résultats!$Q$10,Résultats!$T$10)</c:f>
              <c:numCache/>
            </c:numRef>
          </c:val>
        </c:ser>
        <c:ser>
          <c:idx val="3"/>
          <c:order val="2"/>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0"/>
        <c:axId val="26784670"/>
        <c:axId val="39735439"/>
      </c:barChart>
      <c:catAx>
        <c:axId val="267846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735439"/>
        <c:crosses val="autoZero"/>
        <c:auto val="1"/>
        <c:lblOffset val="100"/>
        <c:tickLblSkip val="1"/>
        <c:noMultiLvlLbl val="0"/>
      </c:catAx>
      <c:valAx>
        <c:axId val="39735439"/>
        <c:scaling>
          <c:orientation val="minMax"/>
        </c:scaling>
        <c:axPos val="l"/>
        <c:delete val="0"/>
        <c:numFmt formatCode="General" sourceLinked="1"/>
        <c:majorTickMark val="out"/>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78467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ordinaires (exercice propre)</a:t>
            </a:r>
          </a:p>
        </c:rich>
      </c:tx>
      <c:layout>
        <c:manualLayout>
          <c:xMode val="factor"/>
          <c:yMode val="factor"/>
          <c:x val="0.0215"/>
          <c:y val="-0.0055"/>
        </c:manualLayout>
      </c:layout>
      <c:spPr>
        <a:noFill/>
        <a:ln>
          <a:noFill/>
        </a:ln>
      </c:spPr>
    </c:title>
    <c:plotArea>
      <c:layout>
        <c:manualLayout>
          <c:xMode val="edge"/>
          <c:yMode val="edge"/>
          <c:x val="0.00875"/>
          <c:y val="0.136"/>
          <c:w val="0.9515"/>
          <c:h val="0.75975"/>
        </c:manualLayout>
      </c:layout>
      <c:barChart>
        <c:barDir val="col"/>
        <c:grouping val="clustered"/>
        <c:varyColors val="0"/>
        <c:ser>
          <c:idx val="0"/>
          <c:order val="0"/>
          <c:tx>
            <c:strRef>
              <c:f>'Ordinaire GE'!$H$8</c:f>
              <c:strCache>
                <c:ptCount val="1"/>
                <c:pt idx="0">
                  <c:v>Dépenses 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GE'!$H$15,'Ordinaire GE'!$K$15,'Ordinaire GE'!$N$15,'Ordinaire GE'!$Q$15,'Ordinaire GE'!$T$15)</c:f>
              <c:numCache/>
            </c:numRef>
          </c:val>
        </c:ser>
        <c:ser>
          <c:idx val="1"/>
          <c:order val="1"/>
          <c:tx>
            <c:strRef>
              <c:f>'Ordinaire GE'!$H$20</c:f>
              <c:strCache>
                <c:ptCount val="1"/>
                <c:pt idx="0">
                  <c:v>Recettes 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('Ordinaire GE'!$H$9,'Ordinaire GE'!$K$9,'Ordinaire GE'!$N$9,'Ordinaire GE'!$Q$9,'Ordinaire GE'!$T$9)</c:f>
              <c:numCache/>
            </c:numRef>
          </c:cat>
          <c:val>
            <c:numRef>
              <c:f>('Ordinaire GE'!$H$26,'Ordinaire GE'!$K$26,'Ordinaire GE'!$N$26,'Ordinaire GE'!$Q$26,'Ordinaire GE'!$T$26)</c:f>
              <c:numCache/>
            </c:numRef>
          </c:val>
        </c:ser>
        <c:axId val="22074632"/>
        <c:axId val="64453961"/>
      </c:barChart>
      <c:catAx>
        <c:axId val="220746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453961"/>
        <c:crosses val="autoZero"/>
        <c:auto val="1"/>
        <c:lblOffset val="100"/>
        <c:tickLblSkip val="1"/>
        <c:noMultiLvlLbl val="0"/>
      </c:catAx>
      <c:valAx>
        <c:axId val="64453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2074632"/>
        <c:crossesAt val="1"/>
        <c:crossBetween val="between"/>
        <c:dispUnits/>
      </c:valAx>
      <c:spPr>
        <a:noFill/>
        <a:ln>
          <a:noFill/>
        </a:ln>
      </c:spPr>
    </c:plotArea>
    <c:legend>
      <c:legendPos val="r"/>
      <c:layout>
        <c:manualLayout>
          <c:xMode val="edge"/>
          <c:yMode val="edge"/>
          <c:x val="0.03025"/>
          <c:y val="0.93125"/>
          <c:w val="0.944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Arial"/>
                <a:ea typeface="Arial"/>
                <a:cs typeface="Arial"/>
              </a:rPr>
              <a:t>Evolution des recettes et des dépenses extraordinaires (exercice propre)</a:t>
            </a:r>
          </a:p>
        </c:rich>
      </c:tx>
      <c:layout>
        <c:manualLayout>
          <c:xMode val="factor"/>
          <c:yMode val="factor"/>
          <c:x val="0.048"/>
          <c:y val="0.00275"/>
        </c:manualLayout>
      </c:layout>
      <c:spPr>
        <a:noFill/>
        <a:ln>
          <a:noFill/>
        </a:ln>
      </c:spPr>
    </c:title>
    <c:plotArea>
      <c:layout>
        <c:manualLayout>
          <c:xMode val="edge"/>
          <c:yMode val="edge"/>
          <c:x val="0.00875"/>
          <c:y val="0.134"/>
          <c:w val="0.9515"/>
          <c:h val="0.7605"/>
        </c:manualLayout>
      </c:layout>
      <c:barChart>
        <c:barDir val="col"/>
        <c:grouping val="clustered"/>
        <c:varyColors val="0"/>
        <c:ser>
          <c:idx val="0"/>
          <c:order val="0"/>
          <c:tx>
            <c:strRef>
              <c:f>'Extraordinaire GE'!$H$8</c:f>
              <c:strCache>
                <c:ptCount val="1"/>
                <c:pt idx="0">
                  <c:v>Dépenses extraordinaires (engagements actés aux comptes)</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GE'!$H$15,'Extraordinaire GE'!$K$15,'Extraordinaire GE'!$N$15,'Extraordinaire GE'!$Q$15,'Extraordinaire GE'!$T$15)</c:f>
              <c:numCache/>
            </c:numRef>
          </c:val>
        </c:ser>
        <c:ser>
          <c:idx val="1"/>
          <c:order val="1"/>
          <c:tx>
            <c:strRef>
              <c:f>'Extraordinaire GE'!$H$20</c:f>
              <c:strCache>
                <c:ptCount val="1"/>
                <c:pt idx="0">
                  <c:v>Recettes extraordinaires (Droits actés aux comptes)</c:v>
                </c:pt>
              </c:strCache>
            </c:strRef>
          </c:tx>
          <c:spPr>
            <a:solidFill>
              <a:srgbClr val="C0504D"/>
            </a:solid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('Extraordinaire GE'!$H$9,'Extraordinaire GE'!$K$9,'Extraordinaire GE'!$N$9,'Extraordinaire GE'!$Q$9,'Extraordinaire GE'!$T$9)</c:f>
              <c:numCache/>
            </c:numRef>
          </c:cat>
          <c:val>
            <c:numRef>
              <c:f>('Extraordinaire GE'!$H$26,'Extraordinaire GE'!$K$26,'Extraordinaire GE'!$N$26,'Extraordinaire GE'!$Q$26,'Extraordinaire GE'!$T$26)</c:f>
              <c:numCache/>
            </c:numRef>
          </c:val>
        </c:ser>
        <c:axId val="43214738"/>
        <c:axId val="53388323"/>
      </c:barChart>
      <c:catAx>
        <c:axId val="432147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3388323"/>
        <c:crosses val="autoZero"/>
        <c:auto val="1"/>
        <c:lblOffset val="100"/>
        <c:tickLblSkip val="1"/>
        <c:noMultiLvlLbl val="0"/>
      </c:catAx>
      <c:valAx>
        <c:axId val="533883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3214738"/>
        <c:crossesAt val="1"/>
        <c:crossBetween val="between"/>
        <c:dispUnits/>
      </c:valAx>
      <c:spPr>
        <a:noFill/>
        <a:ln>
          <a:noFill/>
        </a:ln>
      </c:spPr>
    </c:plotArea>
    <c:legend>
      <c:legendPos val="r"/>
      <c:layout>
        <c:manualLayout>
          <c:xMode val="edge"/>
          <c:yMode val="edge"/>
          <c:x val="0.03025"/>
          <c:y val="0.9325"/>
          <c:w val="0.94425"/>
          <c:h val="0.05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2200275</xdr:colOff>
      <xdr:row>5</xdr:row>
      <xdr:rowOff>133350</xdr:rowOff>
    </xdr:from>
    <xdr:to>
      <xdr:col>1</xdr:col>
      <xdr:colOff>2628900</xdr:colOff>
      <xdr:row>7</xdr:row>
      <xdr:rowOff>19050</xdr:rowOff>
    </xdr:to>
    <xdr:sp macro="[0]!enregistreinternet">
      <xdr:nvSpPr>
        <xdr:cNvPr id="1" name="Text Box 1"/>
        <xdr:cNvSpPr txBox="1">
          <a:spLocks noChangeArrowheads="1"/>
        </xdr:cNvSpPr>
      </xdr:nvSpPr>
      <xdr:spPr>
        <a:xfrm>
          <a:off x="2200275" y="942975"/>
          <a:ext cx="2647950" cy="209550"/>
        </a:xfrm>
        <a:prstGeom prst="rect">
          <a:avLst/>
        </a:prstGeom>
        <a:solidFill>
          <a:srgbClr val="CCCCFF"/>
        </a:solidFill>
        <a:ln w="38100" cmpd="dbl">
          <a:solidFill>
            <a:srgbClr val="00008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Génération des pages web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6</xdr:row>
      <xdr:rowOff>104775</xdr:rowOff>
    </xdr:from>
    <xdr:to>
      <xdr:col>3</xdr:col>
      <xdr:colOff>66675</xdr:colOff>
      <xdr:row>11</xdr:row>
      <xdr:rowOff>85725</xdr:rowOff>
    </xdr:to>
    <xdr:pic>
      <xdr:nvPicPr>
        <xdr:cNvPr id="1" name="Image 2"/>
        <xdr:cNvPicPr preferRelativeResize="1">
          <a:picLocks noChangeAspect="1"/>
        </xdr:cNvPicPr>
      </xdr:nvPicPr>
      <xdr:blipFill>
        <a:blip r:embed="rId1"/>
        <a:stretch>
          <a:fillRect/>
        </a:stretch>
      </xdr:blipFill>
      <xdr:spPr>
        <a:xfrm>
          <a:off x="209550" y="1104900"/>
          <a:ext cx="914400" cy="838200"/>
        </a:xfrm>
        <a:prstGeom prst="rect">
          <a:avLst/>
        </a:prstGeom>
        <a:noFill/>
        <a:ln w="9525" cmpd="sng">
          <a:noFill/>
        </a:ln>
      </xdr:spPr>
    </xdr:pic>
    <xdr:clientData/>
  </xdr:twoCellAnchor>
  <xdr:twoCellAnchor editAs="oneCell">
    <xdr:from>
      <xdr:col>14</xdr:col>
      <xdr:colOff>323850</xdr:colOff>
      <xdr:row>6</xdr:row>
      <xdr:rowOff>114300</xdr:rowOff>
    </xdr:from>
    <xdr:to>
      <xdr:col>18</xdr:col>
      <xdr:colOff>276225</xdr:colOff>
      <xdr:row>10</xdr:row>
      <xdr:rowOff>161925</xdr:rowOff>
    </xdr:to>
    <xdr:pic>
      <xdr:nvPicPr>
        <xdr:cNvPr id="2" name="Image 1"/>
        <xdr:cNvPicPr preferRelativeResize="1">
          <a:picLocks noChangeAspect="1"/>
        </xdr:cNvPicPr>
      </xdr:nvPicPr>
      <xdr:blipFill>
        <a:blip r:embed="rId2"/>
        <a:stretch>
          <a:fillRect/>
        </a:stretch>
      </xdr:blipFill>
      <xdr:spPr>
        <a:xfrm>
          <a:off x="5419725" y="1114425"/>
          <a:ext cx="1362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200025</xdr:rowOff>
    </xdr:from>
    <xdr:to>
      <xdr:col>12</xdr:col>
      <xdr:colOff>142875</xdr:colOff>
      <xdr:row>32</xdr:row>
      <xdr:rowOff>190500</xdr:rowOff>
    </xdr:to>
    <xdr:graphicFrame>
      <xdr:nvGraphicFramePr>
        <xdr:cNvPr id="1" name="Graphique 2"/>
        <xdr:cNvGraphicFramePr/>
      </xdr:nvGraphicFramePr>
      <xdr:xfrm>
        <a:off x="47625" y="2933700"/>
        <a:ext cx="4410075" cy="4076700"/>
      </xdr:xfrm>
      <a:graphic>
        <a:graphicData uri="http://schemas.openxmlformats.org/drawingml/2006/chart">
          <c:chart xmlns:c="http://schemas.openxmlformats.org/drawingml/2006/chart" r:id="rId1"/>
        </a:graphicData>
      </a:graphic>
    </xdr:graphicFrame>
    <xdr:clientData/>
  </xdr:twoCellAnchor>
  <xdr:twoCellAnchor>
    <xdr:from>
      <xdr:col>12</xdr:col>
      <xdr:colOff>352425</xdr:colOff>
      <xdr:row>14</xdr:row>
      <xdr:rowOff>0</xdr:rowOff>
    </xdr:from>
    <xdr:to>
      <xdr:col>23</xdr:col>
      <xdr:colOff>561975</xdr:colOff>
      <xdr:row>32</xdr:row>
      <xdr:rowOff>200025</xdr:rowOff>
    </xdr:to>
    <xdr:graphicFrame>
      <xdr:nvGraphicFramePr>
        <xdr:cNvPr id="2" name="Graphique 7"/>
        <xdr:cNvGraphicFramePr/>
      </xdr:nvGraphicFramePr>
      <xdr:xfrm>
        <a:off x="4667250" y="2943225"/>
        <a:ext cx="44100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34</xdr:row>
      <xdr:rowOff>161925</xdr:rowOff>
    </xdr:from>
    <xdr:to>
      <xdr:col>21</xdr:col>
      <xdr:colOff>323850</xdr:colOff>
      <xdr:row>56</xdr:row>
      <xdr:rowOff>142875</xdr:rowOff>
    </xdr:to>
    <xdr:graphicFrame>
      <xdr:nvGraphicFramePr>
        <xdr:cNvPr id="1" name="Graphique 2"/>
        <xdr:cNvGraphicFramePr/>
      </xdr:nvGraphicFramePr>
      <xdr:xfrm>
        <a:off x="133350" y="7486650"/>
        <a:ext cx="7620000" cy="3543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0</xdr:rowOff>
    </xdr:from>
    <xdr:to>
      <xdr:col>22</xdr:col>
      <xdr:colOff>9525</xdr:colOff>
      <xdr:row>57</xdr:row>
      <xdr:rowOff>47625</xdr:rowOff>
    </xdr:to>
    <xdr:graphicFrame>
      <xdr:nvGraphicFramePr>
        <xdr:cNvPr id="1" name="Graphique 2"/>
        <xdr:cNvGraphicFramePr/>
      </xdr:nvGraphicFramePr>
      <xdr:xfrm>
        <a:off x="142875" y="7534275"/>
        <a:ext cx="7620000" cy="360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5886450" cy="23421975"/>
    <xdr:sp>
      <xdr:nvSpPr>
        <xdr:cNvPr id="1" name="ZoneTexte 1"/>
        <xdr:cNvSpPr txBox="1">
          <a:spLocks noChangeArrowheads="1"/>
        </xdr:cNvSpPr>
      </xdr:nvSpPr>
      <xdr:spPr>
        <a:xfrm>
          <a:off x="352425" y="1057275"/>
          <a:ext cx="5886450" cy="23421975"/>
        </a:xfrm>
        <a:prstGeom prst="rect">
          <a:avLst/>
        </a:prstGeom>
        <a:noFill/>
        <a:ln w="9525" cmpd="sng">
          <a:noFill/>
        </a:ln>
      </xdr:spPr>
      <xdr:txBody>
        <a:bodyPr vertOverflow="clip" wrap="square"/>
        <a:p>
          <a:pPr algn="l">
            <a:defRPr/>
          </a:pPr>
          <a:r>
            <a:rPr lang="en-US" cap="none" sz="1100" b="1" i="0" u="sng" baseline="0">
              <a:solidFill>
                <a:srgbClr val="000000"/>
              </a:solidFill>
              <a:latin typeface="Calibri"/>
              <a:ea typeface="Calibri"/>
              <a:cs typeface="Calibri"/>
            </a:rPr>
            <a:t>COMPTE 2020 – COMMENTAIRES SERVICE ORDINAIRE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l'exercice propre 2020 par rapport à l'exercice propre 2019, les dépenses engagées portées au compte (hors prélèvements) diminuent de 400.799 € et les recettes constatées diminuent de 287.853 €.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boni budgétaire à l’exercice propre (hors prélèvement) s’élève à 793.701 €, boni qui a permis de constituer des provisions pour risques et charge pour un montant global de 300.000 € :
</a:t>
          </a:r>
          <a:r>
            <a:rPr lang="en-US" cap="none" sz="1100" b="0" i="0" u="none" baseline="0">
              <a:solidFill>
                <a:srgbClr val="000000"/>
              </a:solidFill>
              <a:latin typeface="Calibri"/>
              <a:ea typeface="Calibri"/>
              <a:cs typeface="Calibri"/>
            </a:rPr>
            <a:t>- Provision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a:t>
          </a:r>
          <a:r>
            <a:rPr lang="en-US" cap="none" sz="1100" b="0" i="0" u="none" baseline="0">
              <a:solidFill>
                <a:srgbClr val="000000"/>
              </a:solidFill>
              <a:latin typeface="Calibri"/>
              <a:ea typeface="Calibri"/>
              <a:cs typeface="Calibri"/>
            </a:rPr>
            <a:t> paiement de la </a:t>
          </a:r>
          <a:r>
            <a:rPr lang="en-US" cap="none" sz="1100" b="0" i="0" u="none" baseline="0">
              <a:solidFill>
                <a:srgbClr val="000000"/>
              </a:solidFill>
              <a:latin typeface="Calibri"/>
              <a:ea typeface="Calibri"/>
              <a:cs typeface="Calibri"/>
            </a:rPr>
            <a:t>cotisation de responsabilisation :</a:t>
          </a:r>
          <a:r>
            <a:rPr lang="en-US" cap="none" sz="1100" b="0" i="0" u="none" baseline="0">
              <a:solidFill>
                <a:srgbClr val="000000"/>
              </a:solidFill>
              <a:latin typeface="Calibri"/>
              <a:ea typeface="Calibri"/>
              <a:cs typeface="Calibri"/>
            </a:rPr>
            <a:t> 200</a:t>
          </a:r>
          <a:r>
            <a:rPr lang="en-US" cap="none" sz="1100" b="0" i="0" u="none" baseline="0">
              <a:solidFill>
                <a:srgbClr val="000000"/>
              </a:solidFill>
              <a:latin typeface="Calibri"/>
              <a:ea typeface="Calibri"/>
              <a:cs typeface="Calibri"/>
            </a:rPr>
            <a:t>.000
</a:t>
          </a:r>
          <a:r>
            <a:rPr lang="en-US" cap="none" sz="1100" b="0" i="0" u="none" baseline="0">
              <a:solidFill>
                <a:srgbClr val="000000"/>
              </a:solidFill>
              <a:latin typeface="Calibri"/>
              <a:ea typeface="Calibri"/>
              <a:cs typeface="Calibri"/>
            </a:rPr>
            <a:t>- Provision pour dotation au CPAS</a:t>
          </a:r>
          <a:r>
            <a:rPr lang="en-US" cap="none" sz="1100" b="0"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100.000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personnel</a:t>
          </a:r>
          <a:r>
            <a:rPr lang="en-US" cap="none" sz="1100" b="0" i="0" u="none" baseline="0">
              <a:solidFill>
                <a:srgbClr val="000000"/>
              </a:solidFill>
              <a:latin typeface="Calibri"/>
              <a:ea typeface="Calibri"/>
              <a:cs typeface="Calibri"/>
            </a:rPr>
            <a:t> diminuent à concurrence de 339.081 € par rapport au compte 2019,</a:t>
          </a:r>
          <a:r>
            <a:rPr lang="en-US" cap="none" sz="1100" b="0" i="0" u="none" baseline="0">
              <a:solidFill>
                <a:srgbClr val="000000"/>
              </a:solidFill>
              <a:latin typeface="Calibri"/>
              <a:ea typeface="Calibri"/>
              <a:cs typeface="Calibri"/>
            </a:rPr>
            <a:t> diminution qui </a:t>
          </a:r>
          <a:r>
            <a:rPr lang="en-US" cap="none" sz="1100" b="0" i="0" u="none" baseline="0">
              <a:solidFill>
                <a:srgbClr val="000000"/>
              </a:solidFill>
              <a:latin typeface="Calibri"/>
              <a:ea typeface="Calibri"/>
              <a:cs typeface="Calibri"/>
            </a:rPr>
            <a:t>s’explique principalement par la mise au chômage temporaire de la majorité du personnel contractuel durant la première période de confinement.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dépenses de fonctionnement</a:t>
          </a:r>
          <a:r>
            <a:rPr lang="en-US" cap="none" sz="1100" b="0" i="0" u="none" baseline="0">
              <a:solidFill>
                <a:srgbClr val="000000"/>
              </a:solidFill>
              <a:latin typeface="Calibri"/>
              <a:ea typeface="Calibri"/>
              <a:cs typeface="Calibri"/>
            </a:rPr>
            <a:t> diminuent quant à elles de </a:t>
          </a:r>
          <a:r>
            <a:rPr lang="en-US" cap="none" sz="1100" b="0" i="0" u="none" baseline="0">
              <a:solidFill>
                <a:srgbClr val="000000"/>
              </a:solidFill>
              <a:latin typeface="Calibri"/>
              <a:ea typeface="Calibri"/>
              <a:cs typeface="Calibri"/>
            </a:rPr>
            <a:t>289.488 </a:t>
          </a:r>
          <a:r>
            <a:rPr lang="en-US" cap="none" sz="1100" b="0" i="0" u="none" baseline="0">
              <a:solidFill>
                <a:srgbClr val="000000"/>
              </a:solidFill>
              <a:latin typeface="Calibri"/>
              <a:ea typeface="Calibri"/>
              <a:cs typeface="Calibri"/>
            </a:rPr>
            <a:t> € par rapport au compte précédent. 
</a:t>
          </a:r>
          <a:r>
            <a:rPr lang="en-US" cap="none" sz="1100" b="0" i="0" u="none" baseline="0">
              <a:solidFill>
                <a:srgbClr val="000000"/>
              </a:solidFill>
              <a:latin typeface="Calibri"/>
              <a:ea typeface="Calibri"/>
              <a:cs typeface="Calibri"/>
            </a:rPr>
            <a:t>Ces dépenses ont </a:t>
          </a:r>
          <a:r>
            <a:rPr lang="en-US" cap="none" sz="1100" b="0" i="0" u="none" baseline="0">
              <a:solidFill>
                <a:srgbClr val="000000"/>
              </a:solidFill>
              <a:latin typeface="Calibri"/>
              <a:ea typeface="Calibri"/>
              <a:cs typeface="Calibri"/>
            </a:rPr>
            <a:t>directement été impactées par la crise sanitaire. En effet, malgré les crédits supplémentaires qui furent nécessaires pour s’adapter aux mesures dictées par le Gouvernement (dont la protection des citoyens et des agents communaux, la mise en place du télétravail, l’aménagement des bâtiments), l’annulation de la majorité des événements habituellement organisés sur le territoire communal ainsi que les mesures de confinement imposées ont largement compensé ces dépenses en plus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ce qui concerne les </a:t>
          </a:r>
          <a:r>
            <a:rPr lang="en-US" cap="none" sz="1100" b="1" i="0" u="none" baseline="0">
              <a:solidFill>
                <a:srgbClr val="000000"/>
              </a:solidFill>
              <a:latin typeface="Calibri"/>
              <a:ea typeface="Calibri"/>
              <a:cs typeface="Calibri"/>
            </a:rPr>
            <a:t>dotations communales </a:t>
          </a:r>
          <a:r>
            <a:rPr lang="en-US" cap="none" sz="1100" b="0" i="0" u="none" baseline="0">
              <a:solidFill>
                <a:srgbClr val="000000"/>
              </a:solidFill>
              <a:latin typeface="Calibri"/>
              <a:ea typeface="Calibri"/>
              <a:cs typeface="Calibri"/>
            </a:rPr>
            <a:t>versées</a:t>
          </a:r>
          <a:r>
            <a:rPr lang="en-US" cap="none" sz="1100" b="0" i="0" u="none" baseline="0">
              <a:solidFill>
                <a:srgbClr val="000000"/>
              </a:solidFill>
              <a:latin typeface="Calibri"/>
              <a:ea typeface="Calibri"/>
              <a:cs typeface="Calibri"/>
            </a:rPr>
            <a:t> en 2020</a:t>
          </a:r>
          <a:r>
            <a:rPr lang="en-US" cap="none" sz="1100" b="0" i="0" u="none" baseline="0">
              <a:solidFill>
                <a:srgbClr val="000000"/>
              </a:solidFill>
              <a:latin typeface="Calibri"/>
              <a:ea typeface="Calibri"/>
              <a:cs typeface="Calibri"/>
            </a:rPr>
            <a:t>, incluses dans les </a:t>
          </a:r>
          <a:r>
            <a:rPr lang="en-US" cap="none" sz="1100" b="1" i="0" u="sng" baseline="0">
              <a:solidFill>
                <a:srgbClr val="000000"/>
              </a:solidFill>
              <a:latin typeface="Calibri"/>
              <a:ea typeface="Calibri"/>
              <a:cs typeface="Calibri"/>
            </a:rPr>
            <a:t>dépenses de transferts</a:t>
          </a:r>
          <a:r>
            <a:rPr lang="en-US" cap="none" sz="1100" b="0" i="0" u="none" baseline="0">
              <a:solidFill>
                <a:srgbClr val="000000"/>
              </a:solidFill>
              <a:latin typeface="Calibri"/>
              <a:ea typeface="Calibri"/>
              <a:cs typeface="Calibri"/>
            </a:rPr>
            <a:t>, celle versée au CPAS augmente de 270.808 €, celles aux Fabriques d'Eglise augmentent globalement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11.173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celle à la Zone de Police Germinalt augmente de 30.463 €,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tandis que celle à la Zone de secours Hainaut-Est diminue de 148.815</a:t>
          </a:r>
          <a:r>
            <a:rPr lang="en-US" cap="none" sz="1100" b="0" i="0" u="none" baseline="0">
              <a:solidFill>
                <a:srgbClr val="000000"/>
              </a:solidFill>
              <a:latin typeface="Calibri"/>
              <a:ea typeface="Calibri"/>
              <a:cs typeface="Calibri"/>
            </a:rPr>
            <a:t> €, et ce, par rapport au compte précédent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 ailleurs, le montant des interventions communales auprès de TIBI relatives au traitement des déchets augmente de 37.124 €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Quant aux </a:t>
          </a:r>
          <a:r>
            <a:rPr lang="en-US" cap="none" sz="1100" b="1" i="0" u="sng" baseline="0">
              <a:solidFill>
                <a:srgbClr val="000000"/>
              </a:solidFill>
              <a:latin typeface="Calibri"/>
              <a:ea typeface="Calibri"/>
              <a:cs typeface="Calibri"/>
            </a:rPr>
            <a:t>dépenses de dettes</a:t>
          </a:r>
          <a:r>
            <a:rPr lang="en-US" cap="none" sz="1100" b="0" i="0" u="none" baseline="0">
              <a:solidFill>
                <a:srgbClr val="000000"/>
              </a:solidFill>
              <a:latin typeface="Calibri"/>
              <a:ea typeface="Calibri"/>
              <a:cs typeface="Calibri"/>
            </a:rPr>
            <a:t> (remboursement de capitaux et intérêts d’emprunts), elles croissent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31.356 € par rapport au compte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prestation</a:t>
          </a:r>
          <a:r>
            <a:rPr lang="en-US" cap="none" sz="1100" b="0" i="0" u="none" baseline="0">
              <a:solidFill>
                <a:srgbClr val="000000"/>
              </a:solidFill>
              <a:latin typeface="Calibri"/>
              <a:ea typeface="Calibri"/>
              <a:cs typeface="Calibri"/>
            </a:rPr>
            <a:t> affichent une baisse de 367.526 € par rapport au compte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fermeture des écoles durant plusieurs semaines courant 2020 pour cause de crise sanitaire a entraîné une forte diminution de l’intervention des parents dans les frais d’activités (extra)scolaires par rapport à l’exercice précédent, ce qui justifie une part importante de la chute globale des recettes de prestations,</a:t>
          </a:r>
          <a:r>
            <a:rPr lang="en-US" cap="none" sz="1100" b="0" i="0" u="none" baseline="0">
              <a:solidFill>
                <a:srgbClr val="000000"/>
              </a:solidFill>
              <a:latin typeface="Calibri"/>
              <a:ea typeface="Calibri"/>
              <a:cs typeface="Calibri"/>
            </a:rPr>
            <a:t> soit </a:t>
          </a:r>
          <a:r>
            <a:rPr lang="en-US" cap="none" sz="1100" b="0" i="0" u="none" baseline="0">
              <a:solidFill>
                <a:srgbClr val="000000"/>
              </a:solidFill>
              <a:latin typeface="Calibri"/>
              <a:ea typeface="Calibri"/>
              <a:cs typeface="Calibri"/>
            </a:rPr>
            <a:t>-195.716,23 €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raison des restrictions sanitaires (confinement, bulle sociale, fermeture des établissements sportifs), le produit des locations de salles des divers bâtiments culturels et du chapiteau et celui des locations de terrains au centre sportif se voient fortement diminués par rapport à l’exercice 2019, soit - 47.120,30 €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Certains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stages organisés au centre sportif ont dû être annulés, entraînant une diminution 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rétributions des parents</a:t>
          </a:r>
          <a:r>
            <a:rPr lang="en-US" cap="none" sz="1100" b="0" i="0" u="none" baseline="0">
              <a:solidFill>
                <a:srgbClr val="000000"/>
              </a:solidFill>
              <a:latin typeface="Calibri"/>
              <a:ea typeface="Calibri"/>
              <a:cs typeface="Calibri"/>
            </a:rPr>
            <a:t> : - 17.698,10 €
</a:t>
          </a:r>
          <a:r>
            <a:rPr lang="en-US" cap="none" sz="1100" b="0" i="0" u="none" baseline="0">
              <a:solidFill>
                <a:srgbClr val="000000"/>
              </a:solidFill>
              <a:latin typeface="Calibri"/>
              <a:ea typeface="Calibri"/>
              <a:cs typeface="Calibri"/>
            </a:rPr>
            <a:t>- le produit de la vente de bois diminue de 9.000 €
</a:t>
          </a:r>
          <a:r>
            <a:rPr lang="en-US" cap="none" sz="1100" b="0" i="0" u="none" baseline="0">
              <a:solidFill>
                <a:srgbClr val="000000"/>
              </a:solidFill>
              <a:latin typeface="Calibri"/>
              <a:ea typeface="Calibri"/>
              <a:cs typeface="Calibri"/>
            </a:rPr>
            <a:t>- le produit de la fourniture de cartes d’identité,</a:t>
          </a:r>
          <a:r>
            <a:rPr lang="en-US" cap="none" sz="1100" b="0" i="0" u="none" baseline="0">
              <a:solidFill>
                <a:srgbClr val="000000"/>
              </a:solidFill>
              <a:latin typeface="Calibri"/>
              <a:ea typeface="Calibri"/>
              <a:cs typeface="Calibri"/>
            </a:rPr>
            <a:t> de permis de conduire et de passeports diminue </a:t>
          </a:r>
          <a:r>
            <a:rPr lang="en-US" cap="none" sz="1100" b="0" i="0" u="none" baseline="0">
              <a:solidFill>
                <a:srgbClr val="000000"/>
              </a:solidFill>
              <a:latin typeface="Calibri"/>
              <a:ea typeface="Calibri"/>
              <a:cs typeface="Calibri"/>
            </a:rPr>
            <a:t>de 34.557 €
</a:t>
          </a:r>
          <a:r>
            <a:rPr lang="en-US" cap="none" sz="1100" b="0" i="0" u="none" baseline="0">
              <a:solidFill>
                <a:srgbClr val="000000"/>
              </a:solidFill>
              <a:latin typeface="Calibri"/>
              <a:ea typeface="Calibri"/>
              <a:cs typeface="Calibri"/>
            </a:rPr>
            <a:t>- Au niveau de la crèche, le montant de la participation des parents se voit diminué par rapport au compte 2019, vu la baisse de fréquentation durant la période de confinement : - 23.651 €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 de transferts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restent</a:t>
          </a:r>
          <a:r>
            <a:rPr lang="en-US" cap="none" sz="1100" b="0" i="0" u="none" baseline="0">
              <a:solidFill>
                <a:srgbClr val="000000"/>
              </a:solidFill>
              <a:latin typeface="Calibri"/>
              <a:ea typeface="Calibri"/>
              <a:cs typeface="Calibri"/>
            </a:rPr>
            <a:t> stables, </a:t>
          </a:r>
          <a:r>
            <a:rPr lang="en-US" cap="none" sz="1100" b="0" i="0" u="none" baseline="0">
              <a:solidFill>
                <a:srgbClr val="000000"/>
              </a:solidFill>
              <a:latin typeface="Calibri"/>
              <a:ea typeface="Calibri"/>
              <a:cs typeface="Calibri"/>
            </a:rPr>
            <a:t>avec une légère</a:t>
          </a:r>
          <a:r>
            <a:rPr lang="en-US" cap="none" sz="1100" b="0" i="0" u="none" baseline="0">
              <a:solidFill>
                <a:srgbClr val="000000"/>
              </a:solidFill>
              <a:latin typeface="Calibri"/>
              <a:ea typeface="Calibri"/>
              <a:cs typeface="Calibri"/>
            </a:rPr>
            <a:t> augmentation de 0,81 %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recettes de transferts se composent principalement du fonds des communes, des taxes additionnelles au précompte immobilier et à l'impôt des personnes physiques et des autres taxes prélevées par l'Administration en vertu de son autonomie communale en matière de fiscalité.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fonds des communes est une forme de financement des communes par la Région, versé sous forme de dotation et donc sans obligation d'affectation. Celui-ci s'élève à </a:t>
          </a:r>
          <a:r>
            <a:rPr lang="en-US" cap="none" sz="1100" b="0" i="0" u="none" baseline="0">
              <a:solidFill>
                <a:srgbClr val="000000"/>
              </a:solidFill>
              <a:latin typeface="Calibri"/>
              <a:ea typeface="Calibri"/>
              <a:cs typeface="Calibri"/>
            </a:rPr>
            <a:t>1.988.956</a:t>
          </a:r>
          <a:r>
            <a:rPr lang="en-US" cap="none" sz="1100" b="0" i="0" u="none" baseline="0">
              <a:solidFill>
                <a:srgbClr val="000000"/>
              </a:solidFill>
              <a:latin typeface="Calibri"/>
              <a:ea typeface="Calibri"/>
              <a:cs typeface="Calibri"/>
            </a:rPr>
            <a:t> € en 2020, soit 44.000 € de plus qu'en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taxes additionnelles, les taux arrêtés par le Conseil communal étaient de 2.600 centimes pour la taxe additionnelle au précompte immobilier et de 8 % pour la taxe additionnelle à l'impôt des personnes physiques pour l'exercice 2020, soit des recettes </a:t>
          </a:r>
          <a:r>
            <a:rPr lang="en-US" cap="none" sz="1100" b="0" i="0" u="none" baseline="0">
              <a:solidFill>
                <a:srgbClr val="000000"/>
              </a:solidFill>
              <a:latin typeface="Calibri"/>
              <a:ea typeface="Calibri"/>
              <a:cs typeface="Calibri"/>
            </a:rPr>
            <a:t>respectives </a:t>
          </a:r>
          <a:r>
            <a:rPr lang="en-US" cap="none" sz="1100" b="0" i="0" u="none" baseline="0">
              <a:solidFill>
                <a:srgbClr val="000000"/>
              </a:solidFill>
              <a:latin typeface="Calibri"/>
              <a:ea typeface="Calibri"/>
              <a:cs typeface="Calibri"/>
            </a:rPr>
            <a:t>de </a:t>
          </a:r>
          <a:r>
            <a:rPr lang="en-US" cap="none" sz="1100" b="0" i="0" u="none" baseline="0">
              <a:solidFill>
                <a:srgbClr val="000000"/>
              </a:solidFill>
              <a:latin typeface="Calibri"/>
              <a:ea typeface="Calibri"/>
              <a:cs typeface="Calibri"/>
            </a:rPr>
            <a:t>3.805.979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(+ 186.192 € par rapport à 2019) et </a:t>
          </a:r>
          <a:r>
            <a:rPr lang="en-US" cap="none" sz="1100" b="0" i="0" u="none" baseline="0">
              <a:solidFill>
                <a:srgbClr val="000000"/>
              </a:solidFill>
              <a:latin typeface="Calibri"/>
              <a:ea typeface="Calibri"/>
              <a:cs typeface="Calibri"/>
            </a:rPr>
            <a:t>5.899.314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133.019</a:t>
          </a:r>
          <a:r>
            <a:rPr lang="en-US" cap="none" sz="1100" b="0" i="0" u="none" baseline="0">
              <a:solidFill>
                <a:srgbClr val="000000"/>
              </a:solidFill>
              <a:latin typeface="Calibri"/>
              <a:ea typeface="Calibri"/>
              <a:cs typeface="Calibri"/>
            </a:rPr>
            <a:t> € par rapport à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Enfin, les </a:t>
          </a:r>
          <a:r>
            <a:rPr lang="en-US" cap="none" sz="1100" b="1" i="0" u="sng" baseline="0">
              <a:solidFill>
                <a:srgbClr val="000000"/>
              </a:solidFill>
              <a:latin typeface="Calibri"/>
              <a:ea typeface="Calibri"/>
              <a:cs typeface="Calibri"/>
            </a:rPr>
            <a:t>recettes de dette</a:t>
          </a:r>
          <a:r>
            <a:rPr lang="en-US" cap="none" sz="1100" b="0" i="0" u="none" baseline="0">
              <a:solidFill>
                <a:srgbClr val="000000"/>
              </a:solidFill>
              <a:latin typeface="Calibri"/>
              <a:ea typeface="Calibri"/>
              <a:cs typeface="Calibri"/>
            </a:rPr>
            <a:t> sont en majorité des dividendes de gaz, d’électricité, de télédistribution et les redevances pour occupation du domaine public. Celles-ci diminuent</a:t>
          </a:r>
          <a:r>
            <a:rPr lang="en-US" cap="none" sz="1100" b="0" i="0" u="none" baseline="0">
              <a:solidFill>
                <a:srgbClr val="000000"/>
              </a:solidFill>
              <a:latin typeface="Calibri"/>
              <a:ea typeface="Calibri"/>
              <a:cs typeface="Calibri"/>
            </a:rPr>
            <a:t> de 10,6 % ou 43.316 € </a:t>
          </a:r>
          <a:r>
            <a:rPr lang="en-US" cap="none" sz="1100" b="0" i="0" u="none" baseline="0">
              <a:solidFill>
                <a:srgbClr val="000000"/>
              </a:solidFill>
              <a:latin typeface="Calibri"/>
              <a:ea typeface="Calibri"/>
              <a:cs typeface="Calibri"/>
            </a:rPr>
            <a:t>par rapport à 2019. </a:t>
          </a:r>
          <a:r>
            <a:rPr lang="en-US" cap="none" sz="1100" b="0" i="0" u="none" baseline="0">
              <a:solidFill>
                <a:srgbClr val="000000"/>
              </a:solidFill>
              <a:latin typeface="Calibri"/>
              <a:ea typeface="Calibri"/>
              <a:cs typeface="Calibri"/>
            </a:rPr>
            <a:t>Cette diminution s’explique par la nette baisse du montant perçu des dividendes Brutélé par rapport au montant de 2019 (19.159 € perçu en 2020 contre 62.417 € en 2019, soit une diminution de 43.258 €)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Au niveau des </a:t>
          </a:r>
          <a:r>
            <a:rPr lang="en-US" cap="none" sz="1100" b="1" i="0" u="sng" baseline="0">
              <a:solidFill>
                <a:srgbClr val="000000"/>
              </a:solidFill>
              <a:latin typeface="Calibri"/>
              <a:ea typeface="Calibri"/>
              <a:cs typeface="Calibri"/>
            </a:rPr>
            <a:t>exercices antérieurs</a:t>
          </a:r>
          <a:r>
            <a:rPr lang="en-US" cap="none" sz="1100" b="0" i="0" u="none" baseline="0">
              <a:solidFill>
                <a:srgbClr val="000000"/>
              </a:solidFill>
              <a:latin typeface="Calibri"/>
              <a:ea typeface="Calibri"/>
              <a:cs typeface="Calibri"/>
            </a:rPr>
            <a:t>, les </a:t>
          </a:r>
          <a:r>
            <a:rPr lang="en-US" cap="none" sz="1100" b="1" i="0" u="sng" baseline="0">
              <a:solidFill>
                <a:srgbClr val="000000"/>
              </a:solidFill>
              <a:latin typeface="Calibri"/>
              <a:ea typeface="Calibri"/>
              <a:cs typeface="Calibri"/>
            </a:rPr>
            <a:t>dépenses</a:t>
          </a:r>
          <a:r>
            <a:rPr lang="en-US" cap="none" sz="1100" b="0" i="0" u="none" baseline="0">
              <a:solidFill>
                <a:srgbClr val="000000"/>
              </a:solidFill>
              <a:latin typeface="Calibri"/>
              <a:ea typeface="Calibri"/>
              <a:cs typeface="Calibri"/>
            </a:rPr>
            <a:t> s'élèvent à 870.354 € dont un montant de cotisation de responsabilisation de 234.564 € (contribution dans la charge des pensions des anciens agents nommés).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t>
          </a:r>
          <a:r>
            <a:rPr lang="en-US" cap="none" sz="1100" b="1" i="0" u="sng" baseline="0">
              <a:solidFill>
                <a:srgbClr val="000000"/>
              </a:solidFill>
              <a:latin typeface="Calibri"/>
              <a:ea typeface="Calibri"/>
              <a:cs typeface="Calibri"/>
            </a:rPr>
            <a:t>recettes</a:t>
          </a:r>
          <a:r>
            <a:rPr lang="en-US" cap="none" sz="1100" b="0" i="0" u="none" baseline="0">
              <a:solidFill>
                <a:srgbClr val="000000"/>
              </a:solidFill>
              <a:latin typeface="Calibri"/>
              <a:ea typeface="Calibri"/>
              <a:cs typeface="Calibri"/>
            </a:rPr>
            <a:t> s'élèvent quant à elles à 1.389.353 €, avec parmi les postes les plus importants :
</a:t>
          </a:r>
          <a:r>
            <a:rPr lang="en-US" cap="none" sz="1100" b="0" i="0" u="none" baseline="0">
              <a:solidFill>
                <a:srgbClr val="000000"/>
              </a:solidFill>
              <a:latin typeface="Calibri"/>
              <a:ea typeface="Calibri"/>
              <a:cs typeface="Calibri"/>
            </a:rPr>
            <a:t>- 1.325.571 € correspondant au boni comptable de l'exercice 2019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conclusion, le compte de l'exercice 2020 affiche un </a:t>
          </a:r>
          <a:r>
            <a:rPr lang="en-US" cap="none" sz="1100" b="1" i="0" u="sng" baseline="0">
              <a:solidFill>
                <a:srgbClr val="000000"/>
              </a:solidFill>
              <a:latin typeface="Calibri"/>
              <a:ea typeface="Calibri"/>
              <a:cs typeface="Calibri"/>
            </a:rPr>
            <a:t>boni budgétaire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275.647 € à l'exercice propre (après prélèvements des provisions). Le boni budgétaire global, prenant en compte les recettes et dépenses relatives aux exercices antérieurs, s’élève quant à lui à 494.646 €.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COMPTE 2020 – COMMENTAIRES SERVICE EXTRAORDINAIRE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L’ensemble des investissements débutés ou réalisés au cours de l’exercice 2020 s'élève à </a:t>
          </a:r>
          <a:r>
            <a:rPr lang="en-US" cap="none" sz="1100" b="0" i="0" u="none" baseline="0">
              <a:solidFill>
                <a:srgbClr val="000000"/>
              </a:solidFill>
              <a:latin typeface="Calibri"/>
              <a:ea typeface="Calibri"/>
              <a:cs typeface="Calibri"/>
            </a:rPr>
            <a:t>1.199.769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Parmi les investissements les plus importants, on retrouve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de la salle Léon Tourneur à Beignée, avec un montant de dépenses engagées de 12.000 € pour l’amélioration de l’éclairage du parking et de 61.664€ pour l’installation du chauffage et de la ventilation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poursuite de l’aménagement du nouveau service travaux à Cour-sur-Heure, avec un montant de dépenses engagées en 2020 de 16.053 € pour les travaux relatifs au bâtiment (avenants), de 78.305 € pour l’aménagement du parking (pose du tarmac) et 14.809 € pour le raccordement électrique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52.319 € d’achat de mobilier et d’une cuisine pour le service technique de Cour-sur-Heure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Un montant d’honoraires de 98.432 € concernant les travaux d’aménagement d’un lotissement communal à Jamioulx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réfection du chemin agricole Terne Crama au montant de 198.253 € pour les travaux et 32.562 € pour les honoraires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- 45.623 € d’achat de matériel informatique pour la mise en place du télétravail (PC portables, tours, écrans, licences,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migration du serveur informatique EBI R410 vers la version R600 au montant de 69.999€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(gestion technique centralisée)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- 59.695 € d’honoraires relatifs au plan intercommunal de mobilité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Des travaux d'entretien de voiries pour 70.401 €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- 30.250 € d’entretien/maintenance de l’éclairage public (suivant convention SELUM convenue avec ORES)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- 162.235 € pour le remplacement de l’éclairage public par du LED (AGW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- 11.537 € pour l’amélioration de l’éclairage public du parking de l’école de Nalinnes Centre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L’achat d’un bull télescopique pour le service voirie, au montant de 80.707 €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L’installation d’une pompe CNG au nouveau service technique de Cour-sur-Heure, au montant de 42.510 €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- 16.152 € d’achat de mobilier et de matériel didactique pour les écoles de l’entité ainsi que 5.020 € d’achat de matériel pour les réfectoires scolaires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- 8.377 € d’achat d’éléments pour l’extension du podium.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2020, le taux d’autofinancement des investissements s’élève à 7 % (comparé à un taux moyen de 15 % évalué sur les quatre dernières années), la part de financement par emprunt s’élève à 88% (moyenne 72 %) et la part de subventionnement s’élève à 5 % (moyenne 13 %). </a:t>
          </a:r>
        </a:p>
      </xdr:txBody>
    </xdr:sp>
    <xdr:clientData/>
  </xdr:oneCellAnchor>
  <xdr:twoCellAnchor editAs="oneCell">
    <xdr:from>
      <xdr:col>1</xdr:col>
      <xdr:colOff>180975</xdr:colOff>
      <xdr:row>29</xdr:row>
      <xdr:rowOff>171450</xdr:rowOff>
    </xdr:from>
    <xdr:to>
      <xdr:col>17</xdr:col>
      <xdr:colOff>104775</xdr:colOff>
      <xdr:row>36</xdr:row>
      <xdr:rowOff>19050</xdr:rowOff>
    </xdr:to>
    <xdr:pic>
      <xdr:nvPicPr>
        <xdr:cNvPr id="2" name="Image 3"/>
        <xdr:cNvPicPr preferRelativeResize="1">
          <a:picLocks noChangeAspect="1"/>
        </xdr:cNvPicPr>
      </xdr:nvPicPr>
      <xdr:blipFill>
        <a:blip r:embed="rId1"/>
        <a:stretch>
          <a:fillRect/>
        </a:stretch>
      </xdr:blipFill>
      <xdr:spPr>
        <a:xfrm>
          <a:off x="533400" y="6048375"/>
          <a:ext cx="55626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E7"/>
  <sheetViews>
    <sheetView zoomScalePageLayoutView="0" workbookViewId="0" topLeftCell="A1">
      <selection activeCell="C9" sqref="C9"/>
    </sheetView>
  </sheetViews>
  <sheetFormatPr defaultColWidth="11.421875" defaultRowHeight="12.75"/>
  <cols>
    <col min="1" max="1" width="33.28125" style="0" customWidth="1"/>
    <col min="2" max="2" width="39.421875" style="0" customWidth="1"/>
    <col min="3" max="3" width="36.7109375" style="0" customWidth="1"/>
    <col min="4" max="4" width="29.00390625" style="0" customWidth="1"/>
  </cols>
  <sheetData>
    <row r="1" spans="1:5" ht="12.75">
      <c r="A1" s="1" t="e">
        <f>#REF!</f>
        <v>#REF!</v>
      </c>
      <c r="B1" s="1"/>
      <c r="C1" s="1" t="s">
        <v>0</v>
      </c>
      <c r="D1" s="1"/>
      <c r="E1" s="1"/>
    </row>
    <row r="2" spans="1:5" ht="12.75">
      <c r="A2" s="1"/>
      <c r="B2" s="1"/>
      <c r="C2" s="1"/>
      <c r="D2" s="1"/>
      <c r="E2" s="1"/>
    </row>
    <row r="3" spans="1:2" ht="12.75">
      <c r="A3" s="9" t="s">
        <v>8</v>
      </c>
      <c r="B3" s="10" t="s">
        <v>9</v>
      </c>
    </row>
    <row r="5" spans="1:3" ht="12.75">
      <c r="A5" t="s">
        <v>10</v>
      </c>
      <c r="B5" s="11"/>
      <c r="C5" s="5"/>
    </row>
    <row r="6" spans="2:3" ht="12.75">
      <c r="B6" s="5"/>
      <c r="C6" s="5"/>
    </row>
    <row r="7" spans="2:3" ht="12.75">
      <c r="B7" s="11"/>
      <c r="C7" s="5" t="s">
        <v>11</v>
      </c>
    </row>
  </sheetData>
  <sheetProtection/>
  <printOptions/>
  <pageMargins left="0.787401575" right="0.787401575" top="0.984251969" bottom="0.984251969" header="0.4921259845" footer="0.49212598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3"/>
  <dimension ref="A1:J85"/>
  <sheetViews>
    <sheetView workbookViewId="0" topLeftCell="A40">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49" t="str">
        <f>Coordonnées!P3</f>
        <v>Version:</v>
      </c>
      <c r="H3" s="450"/>
      <c r="I3" s="191">
        <f>Coordonnées!R3</f>
        <v>1</v>
      </c>
    </row>
    <row r="4" spans="1:5" ht="12.75">
      <c r="A4" s="44"/>
      <c r="B4" s="44"/>
      <c r="C4" s="38"/>
      <c r="D4" s="44"/>
      <c r="E4" s="44"/>
    </row>
    <row r="5" spans="1:10" ht="13.5" thickBot="1">
      <c r="A5" s="144"/>
      <c r="B5" s="145"/>
      <c r="C5" s="146"/>
      <c r="D5" s="146"/>
      <c r="E5" s="440"/>
      <c r="F5" s="440"/>
      <c r="G5" s="186"/>
      <c r="H5" s="186"/>
      <c r="I5" s="147"/>
      <c r="J5" s="13"/>
    </row>
    <row r="6" spans="1:10" ht="12.75">
      <c r="A6" s="148" t="s">
        <v>39</v>
      </c>
      <c r="B6" s="149"/>
      <c r="C6" s="149"/>
      <c r="D6" s="149"/>
      <c r="E6" s="444" t="s">
        <v>41</v>
      </c>
      <c r="F6" s="457">
        <f>I2</f>
        <v>2020</v>
      </c>
      <c r="G6" s="458"/>
      <c r="H6" s="451">
        <f>F6-1</f>
        <v>2019</v>
      </c>
      <c r="I6" s="452"/>
      <c r="J6" s="13"/>
    </row>
    <row r="7" spans="1:10" ht="9.75" customHeight="1">
      <c r="A7" s="75"/>
      <c r="B7" s="149"/>
      <c r="C7" s="75"/>
      <c r="D7" s="149"/>
      <c r="E7" s="445"/>
      <c r="F7" s="459"/>
      <c r="G7" s="460"/>
      <c r="H7" s="453"/>
      <c r="I7" s="454"/>
      <c r="J7" s="13"/>
    </row>
    <row r="8" spans="1:10" ht="12.75" customHeight="1" thickBot="1">
      <c r="A8" s="150"/>
      <c r="B8" s="149"/>
      <c r="C8" s="151" t="s">
        <v>40</v>
      </c>
      <c r="D8" s="149"/>
      <c r="E8" s="446"/>
      <c r="F8" s="461"/>
      <c r="G8" s="462"/>
      <c r="H8" s="455"/>
      <c r="I8" s="456"/>
      <c r="J8" s="13"/>
    </row>
    <row r="9" spans="1:10" ht="9.75" customHeight="1">
      <c r="A9" s="152"/>
      <c r="B9" s="153"/>
      <c r="C9" s="154"/>
      <c r="D9" s="154"/>
      <c r="E9" s="155"/>
      <c r="F9" s="187"/>
      <c r="G9" s="189"/>
      <c r="H9" s="413"/>
      <c r="I9" s="414"/>
      <c r="J9" s="13"/>
    </row>
    <row r="10" spans="1:10" ht="12.75">
      <c r="A10" s="149" t="s">
        <v>42</v>
      </c>
      <c r="B10" s="149"/>
      <c r="C10" s="149"/>
      <c r="D10" s="149"/>
      <c r="E10" s="156" t="s">
        <v>43</v>
      </c>
      <c r="F10" s="415">
        <f>F12+F14+F29+F35+F39</f>
        <v>50229256.04000001</v>
      </c>
      <c r="G10" s="433"/>
      <c r="H10" s="415">
        <f>H12+H14+H29+H35+H39</f>
        <v>50115890.879999995</v>
      </c>
      <c r="I10" s="416"/>
      <c r="J10" s="13"/>
    </row>
    <row r="11" spans="1:10" ht="8.25" customHeight="1">
      <c r="A11" s="149"/>
      <c r="B11" s="149"/>
      <c r="C11" s="149"/>
      <c r="D11" s="149"/>
      <c r="E11" s="156"/>
      <c r="F11" s="188"/>
      <c r="G11" s="190"/>
      <c r="H11" s="417"/>
      <c r="I11" s="418"/>
      <c r="J11" s="13"/>
    </row>
    <row r="12" spans="1:10" ht="12.75">
      <c r="A12" s="157" t="s">
        <v>44</v>
      </c>
      <c r="B12" s="158" t="s">
        <v>45</v>
      </c>
      <c r="C12" s="153"/>
      <c r="D12" s="153"/>
      <c r="E12" s="156">
        <v>21</v>
      </c>
      <c r="F12" s="419">
        <v>135300.22</v>
      </c>
      <c r="G12" s="432"/>
      <c r="H12" s="419">
        <v>227805.04</v>
      </c>
      <c r="I12" s="420"/>
      <c r="J12" s="13"/>
    </row>
    <row r="13" spans="1:10" ht="9.75" customHeight="1">
      <c r="A13" s="157"/>
      <c r="B13" s="158"/>
      <c r="C13" s="153"/>
      <c r="D13" s="153"/>
      <c r="E13" s="156"/>
      <c r="F13" s="419"/>
      <c r="G13" s="432"/>
      <c r="H13" s="419"/>
      <c r="I13" s="420"/>
      <c r="J13" s="13"/>
    </row>
    <row r="14" spans="1:10" ht="12.75">
      <c r="A14" s="157" t="s">
        <v>46</v>
      </c>
      <c r="B14" s="158" t="s">
        <v>47</v>
      </c>
      <c r="C14" s="153"/>
      <c r="D14" s="153"/>
      <c r="E14" s="156" t="s">
        <v>48</v>
      </c>
      <c r="F14" s="415">
        <f>SUM(F16:F27)</f>
        <v>44257811.65</v>
      </c>
      <c r="G14" s="433"/>
      <c r="H14" s="415">
        <f>SUM(H16:H27)</f>
        <v>43929462.19</v>
      </c>
      <c r="I14" s="416"/>
      <c r="J14" s="13"/>
    </row>
    <row r="15" spans="1:10" ht="12.75">
      <c r="A15" s="159"/>
      <c r="B15" s="160" t="s">
        <v>49</v>
      </c>
      <c r="C15" s="161"/>
      <c r="D15" s="161"/>
      <c r="E15" s="156"/>
      <c r="F15" s="421"/>
      <c r="G15" s="434"/>
      <c r="H15" s="421"/>
      <c r="I15" s="422"/>
      <c r="J15" s="13"/>
    </row>
    <row r="16" spans="1:10" ht="12.75">
      <c r="A16" s="159"/>
      <c r="B16" s="159" t="s">
        <v>50</v>
      </c>
      <c r="C16" s="162" t="s">
        <v>51</v>
      </c>
      <c r="D16" s="154"/>
      <c r="E16" s="156">
        <v>220</v>
      </c>
      <c r="F16" s="419">
        <v>7636565.87</v>
      </c>
      <c r="G16" s="432"/>
      <c r="H16" s="419">
        <v>7585022.65</v>
      </c>
      <c r="I16" s="420"/>
      <c r="J16" s="13"/>
    </row>
    <row r="17" spans="1:10" ht="12.75">
      <c r="A17" s="159"/>
      <c r="B17" s="159" t="s">
        <v>52</v>
      </c>
      <c r="C17" s="154" t="s">
        <v>53</v>
      </c>
      <c r="D17" s="154"/>
      <c r="E17" s="156">
        <v>221</v>
      </c>
      <c r="F17" s="419">
        <v>13352787.15</v>
      </c>
      <c r="G17" s="432"/>
      <c r="H17" s="419">
        <v>13156214.9</v>
      </c>
      <c r="I17" s="420"/>
      <c r="J17" s="13"/>
    </row>
    <row r="18" spans="1:10" ht="12.75">
      <c r="A18" s="159"/>
      <c r="B18" s="159" t="s">
        <v>54</v>
      </c>
      <c r="C18" s="154" t="s">
        <v>55</v>
      </c>
      <c r="D18" s="154"/>
      <c r="E18" s="156">
        <v>223</v>
      </c>
      <c r="F18" s="419">
        <v>19771006.9</v>
      </c>
      <c r="G18" s="432"/>
      <c r="H18" s="419">
        <v>20165268.06</v>
      </c>
      <c r="I18" s="420"/>
      <c r="J18" s="13"/>
    </row>
    <row r="19" spans="1:10" ht="12.75">
      <c r="A19" s="159"/>
      <c r="B19" s="159" t="s">
        <v>56</v>
      </c>
      <c r="C19" s="154" t="s">
        <v>57</v>
      </c>
      <c r="D19" s="154"/>
      <c r="E19" s="156">
        <v>224</v>
      </c>
      <c r="F19" s="419">
        <v>339683.97</v>
      </c>
      <c r="G19" s="432"/>
      <c r="H19" s="419">
        <v>345222.65</v>
      </c>
      <c r="I19" s="420"/>
      <c r="J19" s="13"/>
    </row>
    <row r="20" spans="1:10" ht="12.75">
      <c r="A20" s="159"/>
      <c r="B20" s="159" t="s">
        <v>58</v>
      </c>
      <c r="C20" s="154" t="s">
        <v>288</v>
      </c>
      <c r="D20" s="154"/>
      <c r="E20" s="156">
        <v>226</v>
      </c>
      <c r="F20" s="419">
        <v>321608.83</v>
      </c>
      <c r="G20" s="432"/>
      <c r="H20" s="419">
        <v>338508.99</v>
      </c>
      <c r="I20" s="420"/>
      <c r="J20" s="13"/>
    </row>
    <row r="21" spans="1:10" ht="12.75">
      <c r="A21" s="159"/>
      <c r="B21" s="163" t="s">
        <v>59</v>
      </c>
      <c r="C21" s="153"/>
      <c r="D21" s="153"/>
      <c r="E21" s="156"/>
      <c r="F21" s="419"/>
      <c r="G21" s="432"/>
      <c r="H21" s="419"/>
      <c r="I21" s="420"/>
      <c r="J21" s="13"/>
    </row>
    <row r="22" spans="1:10" ht="23.25" customHeight="1">
      <c r="A22" s="159"/>
      <c r="B22" s="164" t="s">
        <v>60</v>
      </c>
      <c r="C22" s="441" t="s">
        <v>287</v>
      </c>
      <c r="D22" s="442"/>
      <c r="E22" s="165" t="s">
        <v>61</v>
      </c>
      <c r="F22" s="430">
        <v>503851.9</v>
      </c>
      <c r="G22" s="439"/>
      <c r="H22" s="430">
        <v>288842.19</v>
      </c>
      <c r="I22" s="431"/>
      <c r="J22" s="13"/>
    </row>
    <row r="23" spans="1:10" ht="12.75">
      <c r="A23" s="159"/>
      <c r="B23" s="159" t="s">
        <v>62</v>
      </c>
      <c r="C23" s="154" t="s">
        <v>63</v>
      </c>
      <c r="D23" s="154"/>
      <c r="E23" s="156">
        <v>234</v>
      </c>
      <c r="F23" s="419">
        <v>0</v>
      </c>
      <c r="G23" s="432"/>
      <c r="H23" s="419">
        <v>0</v>
      </c>
      <c r="I23" s="420"/>
      <c r="J23" s="13"/>
    </row>
    <row r="24" spans="1:10" ht="12.75">
      <c r="A24" s="159"/>
      <c r="B24" s="163" t="s">
        <v>64</v>
      </c>
      <c r="C24" s="153"/>
      <c r="D24" s="153"/>
      <c r="E24" s="156"/>
      <c r="F24" s="419"/>
      <c r="G24" s="432"/>
      <c r="H24" s="419"/>
      <c r="I24" s="420"/>
      <c r="J24" s="13"/>
    </row>
    <row r="25" spans="1:10" ht="12.75">
      <c r="A25" s="159"/>
      <c r="B25" s="159" t="s">
        <v>65</v>
      </c>
      <c r="C25" s="154" t="s">
        <v>66</v>
      </c>
      <c r="D25" s="154"/>
      <c r="E25" s="156">
        <v>24</v>
      </c>
      <c r="F25" s="419">
        <v>2332307.03</v>
      </c>
      <c r="G25" s="432"/>
      <c r="H25" s="419">
        <v>2050382.75</v>
      </c>
      <c r="I25" s="420"/>
      <c r="J25" s="13"/>
    </row>
    <row r="26" spans="1:10" ht="12.75">
      <c r="A26" s="159"/>
      <c r="B26" s="159" t="s">
        <v>67</v>
      </c>
      <c r="C26" s="154" t="s">
        <v>68</v>
      </c>
      <c r="D26" s="154"/>
      <c r="E26" s="156">
        <v>261</v>
      </c>
      <c r="F26" s="419">
        <v>0</v>
      </c>
      <c r="G26" s="432"/>
      <c r="H26" s="419">
        <v>0</v>
      </c>
      <c r="I26" s="420"/>
      <c r="J26" s="13"/>
    </row>
    <row r="27" spans="1:10" ht="12.75">
      <c r="A27" s="159"/>
      <c r="B27" s="159" t="s">
        <v>69</v>
      </c>
      <c r="C27" s="154" t="s">
        <v>70</v>
      </c>
      <c r="D27" s="154"/>
      <c r="E27" s="166" t="s">
        <v>71</v>
      </c>
      <c r="F27" s="419">
        <v>0</v>
      </c>
      <c r="G27" s="432"/>
      <c r="H27" s="419">
        <v>0</v>
      </c>
      <c r="I27" s="420"/>
      <c r="J27" s="13"/>
    </row>
    <row r="28" spans="1:10" ht="9.75" customHeight="1">
      <c r="A28" s="159"/>
      <c r="B28" s="159"/>
      <c r="C28" s="154"/>
      <c r="D28" s="154"/>
      <c r="E28" s="166"/>
      <c r="F28" s="419"/>
      <c r="G28" s="432"/>
      <c r="H28" s="419"/>
      <c r="I28" s="420"/>
      <c r="J28" s="13"/>
    </row>
    <row r="29" spans="1:10" ht="12.75">
      <c r="A29" s="157" t="s">
        <v>72</v>
      </c>
      <c r="B29" s="158" t="s">
        <v>73</v>
      </c>
      <c r="C29" s="153"/>
      <c r="D29" s="153"/>
      <c r="E29" s="156">
        <v>25</v>
      </c>
      <c r="F29" s="415">
        <f>SUM(F30:F33)</f>
        <v>25231.24</v>
      </c>
      <c r="G29" s="433"/>
      <c r="H29" s="415">
        <f>SUM(H30:H33)</f>
        <v>28830.18</v>
      </c>
      <c r="I29" s="416"/>
      <c r="J29" s="13"/>
    </row>
    <row r="30" spans="1:10" ht="12.75">
      <c r="A30" s="159"/>
      <c r="B30" s="159" t="s">
        <v>50</v>
      </c>
      <c r="C30" s="154" t="s">
        <v>74</v>
      </c>
      <c r="D30" s="154"/>
      <c r="E30" s="156">
        <v>251</v>
      </c>
      <c r="F30" s="421">
        <v>25231.24</v>
      </c>
      <c r="G30" s="434"/>
      <c r="H30" s="421">
        <v>28830.18</v>
      </c>
      <c r="I30" s="422"/>
      <c r="J30" s="13"/>
    </row>
    <row r="31" spans="1:10" ht="12.75">
      <c r="A31" s="159"/>
      <c r="B31" s="159" t="s">
        <v>52</v>
      </c>
      <c r="C31" s="154" t="s">
        <v>75</v>
      </c>
      <c r="D31" s="154"/>
      <c r="E31" s="156">
        <v>252</v>
      </c>
      <c r="F31" s="419">
        <v>0</v>
      </c>
      <c r="G31" s="432"/>
      <c r="H31" s="419">
        <v>0</v>
      </c>
      <c r="I31" s="420"/>
      <c r="J31" s="13"/>
    </row>
    <row r="32" spans="1:10" ht="12.75">
      <c r="A32" s="159"/>
      <c r="B32" s="159" t="s">
        <v>54</v>
      </c>
      <c r="C32" s="154" t="s">
        <v>76</v>
      </c>
      <c r="D32" s="154"/>
      <c r="E32" s="156">
        <v>254</v>
      </c>
      <c r="F32" s="419">
        <v>0</v>
      </c>
      <c r="G32" s="432"/>
      <c r="H32" s="419">
        <v>0</v>
      </c>
      <c r="I32" s="420"/>
      <c r="J32" s="13"/>
    </row>
    <row r="33" spans="1:10" ht="12.75">
      <c r="A33" s="159"/>
      <c r="B33" s="159" t="s">
        <v>56</v>
      </c>
      <c r="C33" s="154" t="s">
        <v>77</v>
      </c>
      <c r="D33" s="154"/>
      <c r="E33" s="156">
        <v>256</v>
      </c>
      <c r="F33" s="419">
        <v>0</v>
      </c>
      <c r="G33" s="432"/>
      <c r="H33" s="419">
        <v>0</v>
      </c>
      <c r="I33" s="420"/>
      <c r="J33" s="13"/>
    </row>
    <row r="34" spans="1:10" ht="9.75" customHeight="1">
      <c r="A34" s="159"/>
      <c r="B34" s="159"/>
      <c r="C34" s="154"/>
      <c r="D34" s="154"/>
      <c r="E34" s="156"/>
      <c r="F34" s="419"/>
      <c r="G34" s="432"/>
      <c r="H34" s="419"/>
      <c r="I34" s="420"/>
      <c r="J34" s="13"/>
    </row>
    <row r="35" spans="1:10" ht="12.75">
      <c r="A35" s="157" t="s">
        <v>78</v>
      </c>
      <c r="B35" s="158" t="s">
        <v>79</v>
      </c>
      <c r="C35" s="153"/>
      <c r="D35" s="153"/>
      <c r="E35" s="156">
        <v>27</v>
      </c>
      <c r="F35" s="415">
        <f>SUM(F36:F37)</f>
        <v>862934.77</v>
      </c>
      <c r="G35" s="433"/>
      <c r="H35" s="415">
        <f>SUM(H36:H37)</f>
        <v>1102433.12</v>
      </c>
      <c r="I35" s="416"/>
      <c r="J35" s="13"/>
    </row>
    <row r="36" spans="1:10" ht="12.75">
      <c r="A36" s="159"/>
      <c r="B36" s="159" t="s">
        <v>50</v>
      </c>
      <c r="C36" s="154" t="s">
        <v>80</v>
      </c>
      <c r="D36" s="154"/>
      <c r="E36" s="166" t="s">
        <v>81</v>
      </c>
      <c r="F36" s="421">
        <v>862934.77</v>
      </c>
      <c r="G36" s="434"/>
      <c r="H36" s="421">
        <v>1102433.12</v>
      </c>
      <c r="I36" s="422"/>
      <c r="J36" s="13"/>
    </row>
    <row r="37" spans="1:10" ht="12.75">
      <c r="A37" s="159"/>
      <c r="B37" s="159" t="s">
        <v>52</v>
      </c>
      <c r="C37" s="154" t="s">
        <v>82</v>
      </c>
      <c r="D37" s="154"/>
      <c r="E37" s="156">
        <v>275</v>
      </c>
      <c r="F37" s="419">
        <v>0</v>
      </c>
      <c r="G37" s="432"/>
      <c r="H37" s="419">
        <v>0</v>
      </c>
      <c r="I37" s="420"/>
      <c r="J37" s="13"/>
    </row>
    <row r="38" spans="1:10" ht="9.75" customHeight="1">
      <c r="A38" s="159"/>
      <c r="B38" s="159"/>
      <c r="C38" s="154"/>
      <c r="D38" s="154"/>
      <c r="E38" s="156"/>
      <c r="F38" s="419"/>
      <c r="G38" s="432"/>
      <c r="H38" s="419"/>
      <c r="I38" s="420"/>
      <c r="J38" s="13"/>
    </row>
    <row r="39" spans="1:10" ht="12.75">
      <c r="A39" s="157" t="s">
        <v>83</v>
      </c>
      <c r="B39" s="158" t="s">
        <v>84</v>
      </c>
      <c r="C39" s="153"/>
      <c r="D39" s="153"/>
      <c r="E39" s="156">
        <v>28</v>
      </c>
      <c r="F39" s="415">
        <f>SUM(F40:F41)</f>
        <v>4947978.16</v>
      </c>
      <c r="G39" s="433"/>
      <c r="H39" s="415">
        <f>SUM(H40:H41)</f>
        <v>4827360.35</v>
      </c>
      <c r="I39" s="416"/>
      <c r="J39" s="13"/>
    </row>
    <row r="40" spans="1:10" ht="12.75">
      <c r="A40" s="159"/>
      <c r="B40" s="159" t="s">
        <v>50</v>
      </c>
      <c r="C40" s="154" t="s">
        <v>85</v>
      </c>
      <c r="D40" s="154"/>
      <c r="E40" s="166" t="s">
        <v>86</v>
      </c>
      <c r="F40" s="421">
        <v>4947978.16</v>
      </c>
      <c r="G40" s="434"/>
      <c r="H40" s="421">
        <v>4827360.35</v>
      </c>
      <c r="I40" s="422"/>
      <c r="J40" s="13"/>
    </row>
    <row r="41" spans="1:10" ht="12.75">
      <c r="A41" s="159"/>
      <c r="B41" s="159" t="s">
        <v>52</v>
      </c>
      <c r="C41" s="154" t="s">
        <v>87</v>
      </c>
      <c r="D41" s="154"/>
      <c r="E41" s="156">
        <v>288</v>
      </c>
      <c r="F41" s="419">
        <v>0</v>
      </c>
      <c r="G41" s="432"/>
      <c r="H41" s="419">
        <v>0</v>
      </c>
      <c r="I41" s="420"/>
      <c r="J41" s="13"/>
    </row>
    <row r="42" spans="1:10" ht="9" customHeight="1">
      <c r="A42" s="159"/>
      <c r="B42" s="159"/>
      <c r="C42" s="154"/>
      <c r="D42" s="154"/>
      <c r="E42" s="156"/>
      <c r="F42" s="419"/>
      <c r="G42" s="432"/>
      <c r="H42" s="419"/>
      <c r="I42" s="420"/>
      <c r="J42" s="13"/>
    </row>
    <row r="43" spans="1:10" ht="12.75">
      <c r="A43" s="149" t="s">
        <v>88</v>
      </c>
      <c r="B43" s="149"/>
      <c r="C43" s="149"/>
      <c r="D43" s="149"/>
      <c r="E43" s="156" t="s">
        <v>89</v>
      </c>
      <c r="F43" s="426">
        <f>F45+F47+F57+F59</f>
        <v>5966359.41</v>
      </c>
      <c r="G43" s="437"/>
      <c r="H43" s="426">
        <f>H45+H47+H57+H59</f>
        <v>3607625.8499999996</v>
      </c>
      <c r="I43" s="427"/>
      <c r="J43" s="13"/>
    </row>
    <row r="44" spans="1:10" ht="8.25" customHeight="1">
      <c r="A44" s="149"/>
      <c r="B44" s="149"/>
      <c r="C44" s="149"/>
      <c r="D44" s="149"/>
      <c r="E44" s="156"/>
      <c r="F44" s="428"/>
      <c r="G44" s="438"/>
      <c r="H44" s="428"/>
      <c r="I44" s="429"/>
      <c r="J44" s="13"/>
    </row>
    <row r="45" spans="1:10" ht="12.75">
      <c r="A45" s="157" t="s">
        <v>90</v>
      </c>
      <c r="B45" s="158" t="s">
        <v>91</v>
      </c>
      <c r="C45" s="153"/>
      <c r="D45" s="153"/>
      <c r="E45" s="156">
        <v>301</v>
      </c>
      <c r="F45" s="415">
        <v>0</v>
      </c>
      <c r="G45" s="433"/>
      <c r="H45" s="423">
        <v>0</v>
      </c>
      <c r="I45" s="424"/>
      <c r="J45" s="13"/>
    </row>
    <row r="46" spans="1:10" ht="9.75" customHeight="1">
      <c r="A46" s="157"/>
      <c r="B46" s="158"/>
      <c r="C46" s="153"/>
      <c r="D46" s="153"/>
      <c r="E46" s="156"/>
      <c r="F46" s="417"/>
      <c r="G46" s="436"/>
      <c r="H46" s="417"/>
      <c r="I46" s="418"/>
      <c r="J46" s="13"/>
    </row>
    <row r="47" spans="1:10" ht="12.75">
      <c r="A47" s="157" t="s">
        <v>92</v>
      </c>
      <c r="B47" s="158" t="s">
        <v>93</v>
      </c>
      <c r="C47" s="153"/>
      <c r="D47" s="153"/>
      <c r="E47" s="156" t="s">
        <v>94</v>
      </c>
      <c r="F47" s="415">
        <f>F48+F49</f>
        <v>2313629.37</v>
      </c>
      <c r="G47" s="433"/>
      <c r="H47" s="415">
        <f>H48+H49</f>
        <v>1561724.96</v>
      </c>
      <c r="I47" s="416"/>
      <c r="J47" s="13"/>
    </row>
    <row r="48" spans="1:10" ht="12.75">
      <c r="A48" s="159"/>
      <c r="B48" s="159" t="s">
        <v>50</v>
      </c>
      <c r="C48" s="154" t="s">
        <v>95</v>
      </c>
      <c r="D48" s="154"/>
      <c r="E48" s="156">
        <v>40</v>
      </c>
      <c r="F48" s="421">
        <v>572413.38</v>
      </c>
      <c r="G48" s="434"/>
      <c r="H48" s="421">
        <v>684427.5</v>
      </c>
      <c r="I48" s="422"/>
      <c r="J48" s="13"/>
    </row>
    <row r="49" spans="1:10" ht="12.75">
      <c r="A49" s="159"/>
      <c r="B49" s="159" t="s">
        <v>52</v>
      </c>
      <c r="C49" s="154" t="s">
        <v>96</v>
      </c>
      <c r="D49" s="154"/>
      <c r="E49" s="156" t="s">
        <v>97</v>
      </c>
      <c r="F49" s="419">
        <f>SUM(F50:F55)</f>
        <v>1741215.99</v>
      </c>
      <c r="G49" s="432"/>
      <c r="H49" s="419">
        <f>SUM(H50:H55)</f>
        <v>877297.46</v>
      </c>
      <c r="I49" s="420"/>
      <c r="J49" s="13"/>
    </row>
    <row r="50" spans="1:10" ht="12.75">
      <c r="A50" s="159"/>
      <c r="B50" s="153"/>
      <c r="C50" s="154" t="s">
        <v>98</v>
      </c>
      <c r="D50" s="154"/>
      <c r="E50" s="156" t="s">
        <v>99</v>
      </c>
      <c r="F50" s="419">
        <v>502260.22</v>
      </c>
      <c r="G50" s="432"/>
      <c r="H50" s="419">
        <v>532133.92</v>
      </c>
      <c r="I50" s="420"/>
      <c r="J50" s="13"/>
    </row>
    <row r="51" spans="1:10" ht="12.75">
      <c r="A51" s="159"/>
      <c r="B51" s="153"/>
      <c r="C51" s="154" t="s">
        <v>100</v>
      </c>
      <c r="D51" s="154"/>
      <c r="E51" s="156">
        <v>413</v>
      </c>
      <c r="F51" s="419">
        <v>1297909.98</v>
      </c>
      <c r="G51" s="432"/>
      <c r="H51" s="419">
        <v>406352.83</v>
      </c>
      <c r="I51" s="420"/>
      <c r="J51" s="13"/>
    </row>
    <row r="52" spans="1:10" ht="12.75">
      <c r="A52" s="159"/>
      <c r="B52" s="153"/>
      <c r="C52" s="154" t="s">
        <v>101</v>
      </c>
      <c r="D52" s="154"/>
      <c r="E52" s="156">
        <v>415</v>
      </c>
      <c r="F52" s="419">
        <v>7799.89</v>
      </c>
      <c r="G52" s="432"/>
      <c r="H52" s="419">
        <v>2630.79</v>
      </c>
      <c r="I52" s="420"/>
      <c r="J52" s="13"/>
    </row>
    <row r="53" spans="1:10" ht="12.75">
      <c r="A53" s="159"/>
      <c r="B53" s="153"/>
      <c r="C53" s="154" t="s">
        <v>102</v>
      </c>
      <c r="D53" s="154"/>
      <c r="E53" s="166" t="s">
        <v>103</v>
      </c>
      <c r="F53" s="419">
        <v>474.07</v>
      </c>
      <c r="G53" s="432"/>
      <c r="H53" s="419">
        <v>3663.11</v>
      </c>
      <c r="I53" s="420"/>
      <c r="J53" s="13"/>
    </row>
    <row r="54" spans="1:10" ht="12.75">
      <c r="A54" s="159"/>
      <c r="B54" s="159" t="s">
        <v>54</v>
      </c>
      <c r="C54" s="154" t="s">
        <v>104</v>
      </c>
      <c r="D54" s="154"/>
      <c r="E54" s="156">
        <v>4251</v>
      </c>
      <c r="F54" s="419">
        <v>-67228.17</v>
      </c>
      <c r="G54" s="432"/>
      <c r="H54" s="419">
        <v>-67483.19</v>
      </c>
      <c r="I54" s="420"/>
      <c r="J54" s="13"/>
    </row>
    <row r="55" spans="1:10" ht="12.75">
      <c r="A55" s="159"/>
      <c r="B55" s="159" t="s">
        <v>56</v>
      </c>
      <c r="C55" s="154" t="s">
        <v>105</v>
      </c>
      <c r="D55" s="154"/>
      <c r="E55" s="166" t="s">
        <v>106</v>
      </c>
      <c r="F55" s="419">
        <v>0</v>
      </c>
      <c r="G55" s="432"/>
      <c r="H55" s="419">
        <v>0</v>
      </c>
      <c r="I55" s="420"/>
      <c r="J55" s="13"/>
    </row>
    <row r="56" spans="1:10" ht="9.75" customHeight="1">
      <c r="A56" s="159"/>
      <c r="B56" s="159"/>
      <c r="C56" s="154"/>
      <c r="D56" s="154"/>
      <c r="E56" s="166"/>
      <c r="F56" s="419"/>
      <c r="G56" s="432"/>
      <c r="H56" s="419"/>
      <c r="I56" s="420"/>
      <c r="J56" s="13"/>
    </row>
    <row r="57" spans="1:10" ht="12.75">
      <c r="A57" s="157" t="s">
        <v>107</v>
      </c>
      <c r="B57" s="158" t="s">
        <v>108</v>
      </c>
      <c r="C57" s="153"/>
      <c r="D57" s="153"/>
      <c r="E57" s="156" t="s">
        <v>109</v>
      </c>
      <c r="F57" s="425">
        <v>0</v>
      </c>
      <c r="G57" s="432"/>
      <c r="H57" s="425">
        <v>0</v>
      </c>
      <c r="I57" s="420"/>
      <c r="J57" s="13"/>
    </row>
    <row r="58" spans="1:10" ht="9.75" customHeight="1">
      <c r="A58" s="157"/>
      <c r="B58" s="158"/>
      <c r="C58" s="153"/>
      <c r="D58" s="153"/>
      <c r="E58" s="156"/>
      <c r="F58" s="419"/>
      <c r="G58" s="432"/>
      <c r="H58" s="419"/>
      <c r="I58" s="420"/>
      <c r="J58" s="13"/>
    </row>
    <row r="59" spans="1:10" ht="12.75">
      <c r="A59" s="157" t="s">
        <v>110</v>
      </c>
      <c r="B59" s="158" t="s">
        <v>111</v>
      </c>
      <c r="C59" s="153"/>
      <c r="D59" s="153"/>
      <c r="E59" s="156" t="s">
        <v>112</v>
      </c>
      <c r="F59" s="415">
        <f>SUM(F60:F62)</f>
        <v>3652730.04</v>
      </c>
      <c r="G59" s="433"/>
      <c r="H59" s="415">
        <f>SUM(H60:H62)</f>
        <v>2045900.89</v>
      </c>
      <c r="I59" s="416"/>
      <c r="J59" s="13"/>
    </row>
    <row r="60" spans="1:10" ht="12.75">
      <c r="A60" s="159"/>
      <c r="B60" s="159" t="s">
        <v>50</v>
      </c>
      <c r="C60" s="154" t="s">
        <v>113</v>
      </c>
      <c r="D60" s="154"/>
      <c r="E60" s="156">
        <v>553</v>
      </c>
      <c r="F60" s="421">
        <v>3171260.08</v>
      </c>
      <c r="G60" s="434"/>
      <c r="H60" s="421">
        <v>2001100.46</v>
      </c>
      <c r="I60" s="422"/>
      <c r="J60" s="13"/>
    </row>
    <row r="61" spans="1:10" ht="12.75">
      <c r="A61" s="159"/>
      <c r="B61" s="159" t="s">
        <v>52</v>
      </c>
      <c r="C61" s="154" t="s">
        <v>114</v>
      </c>
      <c r="D61" s="154"/>
      <c r="E61" s="166">
        <v>55</v>
      </c>
      <c r="F61" s="419">
        <v>481469.96</v>
      </c>
      <c r="G61" s="432"/>
      <c r="H61" s="419">
        <v>44800.43</v>
      </c>
      <c r="I61" s="420"/>
      <c r="J61" s="13"/>
    </row>
    <row r="62" spans="1:10" ht="12.75">
      <c r="A62" s="159"/>
      <c r="B62" s="159" t="s">
        <v>54</v>
      </c>
      <c r="C62" s="154" t="s">
        <v>115</v>
      </c>
      <c r="D62" s="154"/>
      <c r="E62" s="156" t="s">
        <v>116</v>
      </c>
      <c r="F62" s="419">
        <v>0</v>
      </c>
      <c r="G62" s="432"/>
      <c r="H62" s="419">
        <v>0</v>
      </c>
      <c r="I62" s="420"/>
      <c r="J62" s="13"/>
    </row>
    <row r="63" spans="1:10" ht="9.75" customHeight="1">
      <c r="A63" s="159"/>
      <c r="B63" s="159"/>
      <c r="C63" s="154"/>
      <c r="D63" s="154"/>
      <c r="E63" s="156"/>
      <c r="F63" s="419"/>
      <c r="G63" s="432"/>
      <c r="H63" s="419"/>
      <c r="I63" s="420"/>
      <c r="J63" s="13"/>
    </row>
    <row r="64" spans="1:10" ht="12.75">
      <c r="A64" s="157" t="s">
        <v>117</v>
      </c>
      <c r="B64" s="158" t="s">
        <v>118</v>
      </c>
      <c r="C64" s="153"/>
      <c r="D64" s="153"/>
      <c r="E64" s="156" t="s">
        <v>119</v>
      </c>
      <c r="F64" s="415">
        <v>196.79</v>
      </c>
      <c r="G64" s="433"/>
      <c r="H64" s="415">
        <v>445.99</v>
      </c>
      <c r="I64" s="416"/>
      <c r="J64" s="13"/>
    </row>
    <row r="65" spans="1:10" ht="9.75" customHeight="1">
      <c r="A65" s="159"/>
      <c r="B65" s="153"/>
      <c r="C65" s="158"/>
      <c r="D65" s="158"/>
      <c r="E65" s="167"/>
      <c r="F65" s="421"/>
      <c r="G65" s="434"/>
      <c r="H65" s="421"/>
      <c r="I65" s="422"/>
      <c r="J65" s="13"/>
    </row>
    <row r="66" spans="1:10" ht="13.5" thickBot="1">
      <c r="A66" s="159"/>
      <c r="B66" s="153"/>
      <c r="C66" s="168" t="s">
        <v>120</v>
      </c>
      <c r="D66" s="168"/>
      <c r="E66" s="169" t="s">
        <v>121</v>
      </c>
      <c r="F66" s="411">
        <f>F10+F43+F64</f>
        <v>56195812.24</v>
      </c>
      <c r="G66" s="435"/>
      <c r="H66" s="411">
        <f>H10+H43+H64</f>
        <v>53723962.72</v>
      </c>
      <c r="I66" s="412"/>
      <c r="J66" s="13"/>
    </row>
    <row r="67" spans="1:10" ht="15">
      <c r="A67" s="14"/>
      <c r="B67" s="13"/>
      <c r="C67" s="13"/>
      <c r="D67" s="13"/>
      <c r="E67" s="13"/>
      <c r="F67" s="13"/>
      <c r="G67" s="13"/>
      <c r="H67" s="13"/>
      <c r="I67" s="15"/>
      <c r="J67" s="15"/>
    </row>
    <row r="68" spans="1:10" ht="15">
      <c r="A68" s="14"/>
      <c r="B68" s="13"/>
      <c r="C68" s="13"/>
      <c r="D68" s="13"/>
      <c r="E68" s="13"/>
      <c r="F68" s="13"/>
      <c r="G68" s="13"/>
      <c r="H68" s="13"/>
      <c r="I68" s="15"/>
      <c r="J68" s="15"/>
    </row>
    <row r="69" spans="1:10" ht="15">
      <c r="A69" s="14"/>
      <c r="B69" s="13"/>
      <c r="C69" s="13"/>
      <c r="D69" s="13"/>
      <c r="E69" s="13"/>
      <c r="F69" s="13"/>
      <c r="G69" s="13"/>
      <c r="H69" s="13"/>
      <c r="I69" s="15"/>
      <c r="J69" s="15"/>
    </row>
    <row r="70" spans="1:10" ht="15">
      <c r="A70" s="14"/>
      <c r="B70" s="13"/>
      <c r="C70" s="13"/>
      <c r="D70" s="13"/>
      <c r="E70" s="13"/>
      <c r="F70" s="13"/>
      <c r="G70" s="13"/>
      <c r="H70" s="13"/>
      <c r="I70" s="15"/>
      <c r="J70" s="15"/>
    </row>
    <row r="71" spans="1:10" ht="15">
      <c r="A71" s="14"/>
      <c r="B71" s="13"/>
      <c r="C71" s="13"/>
      <c r="D71" s="13"/>
      <c r="E71" s="13"/>
      <c r="F71" s="13"/>
      <c r="G71" s="13"/>
      <c r="H71" s="13"/>
      <c r="I71" s="15"/>
      <c r="J71" s="15"/>
    </row>
    <row r="72" spans="1:10" ht="15">
      <c r="A72" s="14"/>
      <c r="B72" s="13"/>
      <c r="C72" s="13"/>
      <c r="D72" s="13"/>
      <c r="E72" s="13"/>
      <c r="F72" s="13"/>
      <c r="G72" s="13"/>
      <c r="H72" s="13"/>
      <c r="I72" s="15"/>
      <c r="J72" s="15"/>
    </row>
    <row r="73" spans="1:10" ht="15">
      <c r="A73" s="14"/>
      <c r="B73" s="13"/>
      <c r="C73" s="13"/>
      <c r="D73" s="13"/>
      <c r="E73" s="13"/>
      <c r="F73" s="13"/>
      <c r="G73" s="13"/>
      <c r="H73" s="13"/>
      <c r="I73" s="15"/>
      <c r="J73" s="15"/>
    </row>
    <row r="74" spans="1:10" ht="15">
      <c r="A74" s="14"/>
      <c r="B74" s="13"/>
      <c r="C74" s="13"/>
      <c r="D74" s="13"/>
      <c r="E74" s="13"/>
      <c r="F74" s="13"/>
      <c r="G74" s="13"/>
      <c r="H74" s="13"/>
      <c r="I74" s="15"/>
      <c r="J74" s="15"/>
    </row>
    <row r="75" spans="1:10" ht="15">
      <c r="A75" s="14"/>
      <c r="B75" s="13"/>
      <c r="C75" s="13"/>
      <c r="D75" s="13"/>
      <c r="E75" s="13"/>
      <c r="F75" s="13"/>
      <c r="G75" s="13"/>
      <c r="H75" s="13"/>
      <c r="I75" s="15"/>
      <c r="J75" s="15"/>
    </row>
    <row r="76" spans="1:10" ht="15">
      <c r="A76" s="14"/>
      <c r="B76" s="13"/>
      <c r="C76" s="13"/>
      <c r="D76" s="13"/>
      <c r="E76" s="13"/>
      <c r="F76" s="13"/>
      <c r="G76" s="13"/>
      <c r="H76" s="13"/>
      <c r="I76" s="15"/>
      <c r="J76" s="15"/>
    </row>
    <row r="77" spans="1:10" ht="15">
      <c r="A77" s="14"/>
      <c r="B77" s="13"/>
      <c r="C77" s="13"/>
      <c r="D77" s="13"/>
      <c r="E77" s="13"/>
      <c r="F77" s="13"/>
      <c r="G77" s="13"/>
      <c r="H77" s="13"/>
      <c r="I77" s="15"/>
      <c r="J77" s="15"/>
    </row>
    <row r="78" spans="1:10" ht="15">
      <c r="A78" s="14"/>
      <c r="B78" s="13"/>
      <c r="C78" s="13"/>
      <c r="D78" s="13"/>
      <c r="E78" s="13"/>
      <c r="F78" s="13"/>
      <c r="G78" s="13"/>
      <c r="H78" s="13"/>
      <c r="I78" s="15"/>
      <c r="J78" s="15"/>
    </row>
    <row r="79" spans="1:10" ht="15">
      <c r="A79" s="14"/>
      <c r="B79" s="13"/>
      <c r="C79" s="13"/>
      <c r="D79" s="13"/>
      <c r="E79" s="13"/>
      <c r="F79" s="13"/>
      <c r="G79" s="13"/>
      <c r="H79" s="13"/>
      <c r="I79" s="15"/>
      <c r="J79" s="15"/>
    </row>
    <row r="80" spans="1:10" ht="15">
      <c r="A80" s="14"/>
      <c r="B80" s="13"/>
      <c r="C80" s="13"/>
      <c r="D80" s="13"/>
      <c r="E80" s="13"/>
      <c r="F80" s="13"/>
      <c r="G80" s="13"/>
      <c r="H80" s="13"/>
      <c r="I80" s="15"/>
      <c r="J80" s="15"/>
    </row>
    <row r="81" spans="1:10" ht="15">
      <c r="A81" s="14"/>
      <c r="B81" s="13"/>
      <c r="C81" s="13"/>
      <c r="D81" s="13"/>
      <c r="E81" s="13"/>
      <c r="F81" s="13"/>
      <c r="G81" s="13"/>
      <c r="H81" s="13"/>
      <c r="I81" s="15"/>
      <c r="J81" s="15"/>
    </row>
    <row r="82" spans="1:10" ht="15">
      <c r="A82" s="14"/>
      <c r="B82" s="13"/>
      <c r="C82" s="13"/>
      <c r="D82" s="13"/>
      <c r="E82" s="13"/>
      <c r="F82" s="13"/>
      <c r="G82" s="13"/>
      <c r="H82" s="13"/>
      <c r="I82" s="15"/>
      <c r="J82" s="15"/>
    </row>
    <row r="83" spans="1:10" ht="15">
      <c r="A83" s="14"/>
      <c r="B83" s="13"/>
      <c r="C83" s="13"/>
      <c r="D83" s="13"/>
      <c r="E83" s="13"/>
      <c r="F83" s="13"/>
      <c r="G83" s="13"/>
      <c r="H83" s="13"/>
      <c r="I83" s="15"/>
      <c r="J83" s="15"/>
    </row>
    <row r="84" spans="1:10" ht="15">
      <c r="A84" s="14"/>
      <c r="B84" s="13"/>
      <c r="C84" s="13"/>
      <c r="D84" s="13"/>
      <c r="E84" s="13"/>
      <c r="F84" s="13"/>
      <c r="G84" s="13"/>
      <c r="H84" s="13"/>
      <c r="I84" s="15"/>
      <c r="J84" s="15"/>
    </row>
    <row r="85" spans="1:10" ht="15">
      <c r="A85" s="14"/>
      <c r="B85" s="13"/>
      <c r="C85" s="13"/>
      <c r="D85" s="13"/>
      <c r="E85" s="13"/>
      <c r="F85" s="13"/>
      <c r="G85" s="13"/>
      <c r="H85" s="13"/>
      <c r="I85" s="15"/>
      <c r="J85" s="15"/>
    </row>
  </sheetData>
  <sheetProtection/>
  <mergeCells count="126">
    <mergeCell ref="C22:D22"/>
    <mergeCell ref="C1:C2"/>
    <mergeCell ref="A1:B2"/>
    <mergeCell ref="A3:E3"/>
    <mergeCell ref="E6:E8"/>
    <mergeCell ref="G1:H1"/>
    <mergeCell ref="G2:H2"/>
    <mergeCell ref="G3:H3"/>
    <mergeCell ref="H6:I8"/>
    <mergeCell ref="F6:G8"/>
    <mergeCell ref="F10:G10"/>
    <mergeCell ref="D1:F2"/>
    <mergeCell ref="E5:F5"/>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64:I64"/>
    <mergeCell ref="H65:I65"/>
    <mergeCell ref="H54:I54"/>
    <mergeCell ref="H55:I55"/>
    <mergeCell ref="H56:I56"/>
    <mergeCell ref="H57:I57"/>
    <mergeCell ref="H61:I61"/>
    <mergeCell ref="H62:I62"/>
    <mergeCell ref="H58:I58"/>
    <mergeCell ref="H59:I59"/>
    <mergeCell ref="H53:I53"/>
    <mergeCell ref="H63:I63"/>
    <mergeCell ref="H45:I45"/>
    <mergeCell ref="H46:I46"/>
    <mergeCell ref="H47:I47"/>
    <mergeCell ref="H48:I48"/>
    <mergeCell ref="H49:I49"/>
    <mergeCell ref="H50:I50"/>
    <mergeCell ref="H66:I66"/>
    <mergeCell ref="H9:I9"/>
    <mergeCell ref="H10:I10"/>
    <mergeCell ref="H11:I11"/>
    <mergeCell ref="H12:I12"/>
    <mergeCell ref="H13:I13"/>
    <mergeCell ref="H14:I14"/>
    <mergeCell ref="H60:I60"/>
    <mergeCell ref="H51:I51"/>
    <mergeCell ref="H52:I52"/>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1.xml><?xml version="1.0" encoding="utf-8"?>
<worksheet xmlns="http://schemas.openxmlformats.org/spreadsheetml/2006/main" xmlns:r="http://schemas.openxmlformats.org/officeDocument/2006/relationships">
  <sheetPr codeName="Feuil4"/>
  <dimension ref="A1:J59"/>
  <sheetViews>
    <sheetView workbookViewId="0" topLeftCell="A34">
      <selection activeCell="A1" sqref="A1:B2"/>
    </sheetView>
  </sheetViews>
  <sheetFormatPr defaultColWidth="11.14062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16"/>
    </row>
    <row r="2" spans="1:10" ht="12.75">
      <c r="A2" s="319"/>
      <c r="B2" s="320"/>
      <c r="C2" s="315"/>
      <c r="D2" s="320"/>
      <c r="E2" s="320"/>
      <c r="F2" s="320"/>
      <c r="G2" s="316" t="str">
        <f>Coordonnées!P2</f>
        <v>Exercice:</v>
      </c>
      <c r="H2" s="467"/>
      <c r="I2" s="202">
        <f>Coordonnées!R2</f>
        <v>2020</v>
      </c>
      <c r="J2" s="16"/>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16"/>
    </row>
    <row r="4" spans="1:10" ht="12.75">
      <c r="A4" s="39"/>
      <c r="B4" s="40"/>
      <c r="C4" s="41"/>
      <c r="D4" s="41"/>
      <c r="E4" s="42"/>
      <c r="F4" s="42"/>
      <c r="G4" s="42"/>
      <c r="H4" s="42"/>
      <c r="I4" s="43"/>
      <c r="J4" s="16"/>
    </row>
    <row r="5" spans="1:10" ht="13.5" thickBot="1">
      <c r="A5" s="33"/>
      <c r="B5" s="34"/>
      <c r="D5" s="35"/>
      <c r="E5" s="34"/>
      <c r="F5" s="36"/>
      <c r="G5" s="36"/>
      <c r="H5" s="36"/>
      <c r="I5" s="36"/>
      <c r="J5" s="18"/>
    </row>
    <row r="6" spans="1:10" ht="12.75">
      <c r="A6" s="127"/>
      <c r="B6" s="128"/>
      <c r="C6" s="129" t="s">
        <v>39</v>
      </c>
      <c r="D6" s="128"/>
      <c r="E6" s="464" t="s">
        <v>41</v>
      </c>
      <c r="F6" s="470">
        <f>I2</f>
        <v>2020</v>
      </c>
      <c r="G6" s="476"/>
      <c r="H6" s="470">
        <f>F6-1</f>
        <v>2019</v>
      </c>
      <c r="I6" s="471"/>
      <c r="J6" s="17"/>
    </row>
    <row r="7" spans="1:10" ht="9.75" customHeight="1">
      <c r="A7" s="127"/>
      <c r="B7" s="128"/>
      <c r="C7" s="128"/>
      <c r="D7" s="130"/>
      <c r="E7" s="465"/>
      <c r="F7" s="472"/>
      <c r="G7" s="477"/>
      <c r="H7" s="472"/>
      <c r="I7" s="473"/>
      <c r="J7" s="17"/>
    </row>
    <row r="8" spans="1:10" ht="13.5" thickBot="1">
      <c r="A8" s="127"/>
      <c r="B8" s="128"/>
      <c r="C8" s="130" t="s">
        <v>122</v>
      </c>
      <c r="D8" s="128"/>
      <c r="E8" s="466"/>
      <c r="F8" s="474"/>
      <c r="G8" s="478"/>
      <c r="H8" s="474"/>
      <c r="I8" s="475"/>
      <c r="J8" s="17"/>
    </row>
    <row r="9" spans="1:10" ht="9.75" customHeight="1">
      <c r="A9" s="127"/>
      <c r="B9" s="128"/>
      <c r="C9" s="128"/>
      <c r="D9" s="128"/>
      <c r="E9" s="131"/>
      <c r="F9" s="479"/>
      <c r="G9" s="480"/>
      <c r="H9" s="479"/>
      <c r="I9" s="491"/>
      <c r="J9" s="17"/>
    </row>
    <row r="10" spans="1:10" ht="12.75">
      <c r="A10" s="127"/>
      <c r="B10" s="128"/>
      <c r="C10" s="132" t="s">
        <v>123</v>
      </c>
      <c r="D10" s="132"/>
      <c r="E10" s="133" t="s">
        <v>124</v>
      </c>
      <c r="F10" s="415">
        <f>F12+F14+F16+F21+F25+F31</f>
        <v>40540688.53</v>
      </c>
      <c r="G10" s="433"/>
      <c r="H10" s="415">
        <f>H12+H14+H16+H21+H25+H31</f>
        <v>40206865.01</v>
      </c>
      <c r="I10" s="416"/>
      <c r="J10" s="17"/>
    </row>
    <row r="11" spans="1:10" ht="9.75" customHeight="1">
      <c r="A11" s="127"/>
      <c r="B11" s="128"/>
      <c r="C11" s="132"/>
      <c r="D11" s="132"/>
      <c r="E11" s="133"/>
      <c r="F11" s="417"/>
      <c r="G11" s="436"/>
      <c r="H11" s="417"/>
      <c r="I11" s="418"/>
      <c r="J11" s="17"/>
    </row>
    <row r="12" spans="1:10" ht="12.75">
      <c r="A12" s="134" t="s">
        <v>125</v>
      </c>
      <c r="B12" s="135" t="s">
        <v>126</v>
      </c>
      <c r="C12" s="128"/>
      <c r="D12" s="128"/>
      <c r="E12" s="136">
        <v>10</v>
      </c>
      <c r="F12" s="415">
        <v>14717643.45</v>
      </c>
      <c r="G12" s="433"/>
      <c r="H12" s="415">
        <v>14717643.45</v>
      </c>
      <c r="I12" s="416"/>
      <c r="J12" s="17"/>
    </row>
    <row r="13" spans="1:10" ht="9.75" customHeight="1">
      <c r="A13" s="134"/>
      <c r="B13" s="135"/>
      <c r="C13" s="128"/>
      <c r="D13" s="128"/>
      <c r="E13" s="136"/>
      <c r="F13" s="417"/>
      <c r="G13" s="436"/>
      <c r="H13" s="417"/>
      <c r="I13" s="418"/>
      <c r="J13" s="17"/>
    </row>
    <row r="14" spans="1:10" ht="12.75">
      <c r="A14" s="134" t="s">
        <v>127</v>
      </c>
      <c r="B14" s="135" t="s">
        <v>128</v>
      </c>
      <c r="C14" s="128"/>
      <c r="D14" s="128"/>
      <c r="E14" s="136">
        <v>12</v>
      </c>
      <c r="F14" s="415">
        <v>17953709.91</v>
      </c>
      <c r="G14" s="433"/>
      <c r="H14" s="415">
        <v>16885196.69</v>
      </c>
      <c r="I14" s="416"/>
      <c r="J14" s="17"/>
    </row>
    <row r="15" spans="1:10" ht="9.75" customHeight="1">
      <c r="A15" s="134"/>
      <c r="B15" s="135"/>
      <c r="C15" s="128"/>
      <c r="D15" s="128"/>
      <c r="E15" s="136"/>
      <c r="F15" s="417"/>
      <c r="G15" s="436"/>
      <c r="H15" s="417"/>
      <c r="I15" s="418"/>
      <c r="J15" s="17"/>
    </row>
    <row r="16" spans="1:10" ht="12.75">
      <c r="A16" s="134" t="s">
        <v>129</v>
      </c>
      <c r="B16" s="135" t="s">
        <v>130</v>
      </c>
      <c r="C16" s="128"/>
      <c r="D16" s="128"/>
      <c r="E16" s="136">
        <v>13</v>
      </c>
      <c r="F16" s="415">
        <f>SUM(F17:F19)</f>
        <v>-3013273.2800000003</v>
      </c>
      <c r="G16" s="433"/>
      <c r="H16" s="415">
        <f>SUM(H17:H19)</f>
        <v>-2062626.4200000002</v>
      </c>
      <c r="I16" s="416"/>
      <c r="J16" s="17"/>
    </row>
    <row r="17" spans="1:10" ht="12.75">
      <c r="A17" s="127"/>
      <c r="B17" s="137" t="s">
        <v>131</v>
      </c>
      <c r="C17" s="138" t="s">
        <v>132</v>
      </c>
      <c r="D17" s="138"/>
      <c r="E17" s="136">
        <v>1301</v>
      </c>
      <c r="F17" s="481">
        <v>0</v>
      </c>
      <c r="G17" s="482"/>
      <c r="H17" s="481">
        <v>0</v>
      </c>
      <c r="I17" s="492"/>
      <c r="J17" s="17"/>
    </row>
    <row r="18" spans="1:10" ht="12.75">
      <c r="A18" s="127"/>
      <c r="B18" s="137" t="s">
        <v>133</v>
      </c>
      <c r="C18" s="138" t="s">
        <v>134</v>
      </c>
      <c r="D18" s="138"/>
      <c r="E18" s="136">
        <v>1302</v>
      </c>
      <c r="F18" s="483">
        <v>-3131139.64</v>
      </c>
      <c r="G18" s="484"/>
      <c r="H18" s="483">
        <v>1068513.22</v>
      </c>
      <c r="I18" s="493"/>
      <c r="J18" s="17"/>
    </row>
    <row r="19" spans="1:10" ht="12.75">
      <c r="A19" s="127"/>
      <c r="B19" s="137" t="s">
        <v>135</v>
      </c>
      <c r="C19" s="138" t="s">
        <v>136</v>
      </c>
      <c r="D19" s="138"/>
      <c r="E19" s="136">
        <v>1303</v>
      </c>
      <c r="F19" s="483">
        <v>117866.36</v>
      </c>
      <c r="G19" s="484"/>
      <c r="H19" s="483">
        <v>-3131139.64</v>
      </c>
      <c r="I19" s="493"/>
      <c r="J19" s="17"/>
    </row>
    <row r="20" spans="1:10" ht="9.75" customHeight="1">
      <c r="A20" s="127"/>
      <c r="B20" s="137"/>
      <c r="C20" s="138"/>
      <c r="D20" s="138"/>
      <c r="E20" s="136"/>
      <c r="F20" s="483"/>
      <c r="G20" s="484"/>
      <c r="H20" s="483"/>
      <c r="I20" s="493"/>
      <c r="J20" s="17"/>
    </row>
    <row r="21" spans="1:10" ht="12.75">
      <c r="A21" s="134" t="s">
        <v>137</v>
      </c>
      <c r="B21" s="135" t="s">
        <v>138</v>
      </c>
      <c r="C21" s="128"/>
      <c r="D21" s="128"/>
      <c r="E21" s="136">
        <v>14</v>
      </c>
      <c r="F21" s="415">
        <f>SUM(F22:F23)</f>
        <v>1173217.3199999998</v>
      </c>
      <c r="G21" s="433"/>
      <c r="H21" s="415">
        <f>SUM(H22:H23)</f>
        <v>1086660.35</v>
      </c>
      <c r="I21" s="416"/>
      <c r="J21" s="17"/>
    </row>
    <row r="22" spans="1:10" ht="12.75">
      <c r="A22" s="127"/>
      <c r="B22" s="137" t="s">
        <v>131</v>
      </c>
      <c r="C22" s="138" t="s">
        <v>139</v>
      </c>
      <c r="D22" s="138"/>
      <c r="E22" s="136">
        <v>14104</v>
      </c>
      <c r="F22" s="481">
        <v>451487.36</v>
      </c>
      <c r="G22" s="482"/>
      <c r="H22" s="481">
        <v>151487.36</v>
      </c>
      <c r="I22" s="492"/>
      <c r="J22" s="17"/>
    </row>
    <row r="23" spans="1:10" ht="12.75">
      <c r="A23" s="127"/>
      <c r="B23" s="137" t="s">
        <v>133</v>
      </c>
      <c r="C23" s="138" t="s">
        <v>140</v>
      </c>
      <c r="D23" s="138"/>
      <c r="E23" s="136">
        <v>14105</v>
      </c>
      <c r="F23" s="483">
        <v>721729.96</v>
      </c>
      <c r="G23" s="484"/>
      <c r="H23" s="483">
        <v>935172.99</v>
      </c>
      <c r="I23" s="493"/>
      <c r="J23" s="17"/>
    </row>
    <row r="24" spans="1:10" ht="9.75" customHeight="1">
      <c r="A24" s="127"/>
      <c r="B24" s="137"/>
      <c r="C24" s="138"/>
      <c r="D24" s="138"/>
      <c r="E24" s="136"/>
      <c r="F24" s="483"/>
      <c r="G24" s="484"/>
      <c r="H24" s="483"/>
      <c r="I24" s="493"/>
      <c r="J24" s="17"/>
    </row>
    <row r="25" spans="1:10" ht="12.75">
      <c r="A25" s="134" t="s">
        <v>141</v>
      </c>
      <c r="B25" s="135" t="s">
        <v>142</v>
      </c>
      <c r="C25" s="128"/>
      <c r="D25" s="128"/>
      <c r="E25" s="136">
        <v>15</v>
      </c>
      <c r="F25" s="415">
        <f>SUM(F26:F29)</f>
        <v>8939246.77</v>
      </c>
      <c r="G25" s="433"/>
      <c r="H25" s="415">
        <f>SUM(H26:H29)</f>
        <v>9109846.58</v>
      </c>
      <c r="I25" s="416"/>
      <c r="J25" s="17"/>
    </row>
    <row r="26" spans="1:10" ht="12.75">
      <c r="A26" s="127"/>
      <c r="B26" s="137" t="s">
        <v>131</v>
      </c>
      <c r="C26" s="138" t="s">
        <v>143</v>
      </c>
      <c r="D26" s="138"/>
      <c r="E26" s="136">
        <v>151</v>
      </c>
      <c r="F26" s="481">
        <v>562299.32</v>
      </c>
      <c r="G26" s="482"/>
      <c r="H26" s="481">
        <v>562299.32</v>
      </c>
      <c r="I26" s="492"/>
      <c r="J26" s="17"/>
    </row>
    <row r="27" spans="1:10" ht="12.75">
      <c r="A27" s="127"/>
      <c r="B27" s="137" t="s">
        <v>133</v>
      </c>
      <c r="C27" s="138" t="s">
        <v>144</v>
      </c>
      <c r="D27" s="138"/>
      <c r="E27" s="136">
        <v>152</v>
      </c>
      <c r="F27" s="483">
        <v>0</v>
      </c>
      <c r="G27" s="484"/>
      <c r="H27" s="483">
        <v>0</v>
      </c>
      <c r="I27" s="493"/>
      <c r="J27" s="17"/>
    </row>
    <row r="28" spans="1:10" ht="12.75">
      <c r="A28" s="127"/>
      <c r="B28" s="137" t="s">
        <v>135</v>
      </c>
      <c r="C28" s="138" t="s">
        <v>145</v>
      </c>
      <c r="D28" s="138"/>
      <c r="E28" s="136">
        <v>154</v>
      </c>
      <c r="F28" s="483">
        <v>8184991.12</v>
      </c>
      <c r="G28" s="484"/>
      <c r="H28" s="483">
        <v>8352620.91</v>
      </c>
      <c r="I28" s="493"/>
      <c r="J28" s="17"/>
    </row>
    <row r="29" spans="1:10" ht="12.75">
      <c r="A29" s="127"/>
      <c r="B29" s="137" t="s">
        <v>146</v>
      </c>
      <c r="C29" s="138" t="s">
        <v>147</v>
      </c>
      <c r="D29" s="138"/>
      <c r="E29" s="136">
        <v>156</v>
      </c>
      <c r="F29" s="483">
        <v>191956.33</v>
      </c>
      <c r="G29" s="484"/>
      <c r="H29" s="483">
        <v>194926.35</v>
      </c>
      <c r="I29" s="493"/>
      <c r="J29" s="17"/>
    </row>
    <row r="30" spans="1:10" ht="9.75" customHeight="1">
      <c r="A30" s="127"/>
      <c r="B30" s="137"/>
      <c r="C30" s="138"/>
      <c r="D30" s="138"/>
      <c r="E30" s="136"/>
      <c r="F30" s="483"/>
      <c r="G30" s="484"/>
      <c r="H30" s="483"/>
      <c r="I30" s="493"/>
      <c r="J30" s="17"/>
    </row>
    <row r="31" spans="1:10" ht="12.75">
      <c r="A31" s="134" t="s">
        <v>148</v>
      </c>
      <c r="B31" s="135" t="s">
        <v>149</v>
      </c>
      <c r="C31" s="128"/>
      <c r="D31" s="128"/>
      <c r="E31" s="136">
        <v>16</v>
      </c>
      <c r="F31" s="415">
        <v>770144.36</v>
      </c>
      <c r="G31" s="433"/>
      <c r="H31" s="415">
        <v>470144.36</v>
      </c>
      <c r="I31" s="416"/>
      <c r="J31" s="17"/>
    </row>
    <row r="32" spans="1:10" ht="9.75" customHeight="1">
      <c r="A32" s="127"/>
      <c r="B32" s="128"/>
      <c r="C32" s="135"/>
      <c r="D32" s="135"/>
      <c r="E32" s="136"/>
      <c r="F32" s="481"/>
      <c r="G32" s="482"/>
      <c r="H32" s="481"/>
      <c r="I32" s="492"/>
      <c r="J32" s="17"/>
    </row>
    <row r="33" spans="1:10" ht="12.75">
      <c r="A33" s="139" t="s">
        <v>150</v>
      </c>
      <c r="B33" s="139"/>
      <c r="C33" s="139"/>
      <c r="D33" s="139"/>
      <c r="E33" s="136" t="s">
        <v>151</v>
      </c>
      <c r="F33" s="485">
        <f>F35+F44+F53</f>
        <v>15652815.860000001</v>
      </c>
      <c r="G33" s="486"/>
      <c r="H33" s="485">
        <f>H35+H44+H53</f>
        <v>13510904.659999998</v>
      </c>
      <c r="I33" s="494"/>
      <c r="J33" s="17"/>
    </row>
    <row r="34" spans="1:10" ht="9.75" customHeight="1">
      <c r="A34" s="139"/>
      <c r="B34" s="139"/>
      <c r="C34" s="139"/>
      <c r="D34" s="139"/>
      <c r="E34" s="136"/>
      <c r="F34" s="487"/>
      <c r="G34" s="488"/>
      <c r="H34" s="487"/>
      <c r="I34" s="495"/>
      <c r="J34" s="17"/>
    </row>
    <row r="35" spans="1:10" ht="12.75">
      <c r="A35" s="134" t="s">
        <v>152</v>
      </c>
      <c r="B35" s="135" t="s">
        <v>153</v>
      </c>
      <c r="C35" s="128"/>
      <c r="D35" s="128"/>
      <c r="E35" s="136">
        <v>17</v>
      </c>
      <c r="F35" s="415">
        <f>SUM(F36:F42)</f>
        <v>13033930.21</v>
      </c>
      <c r="G35" s="433"/>
      <c r="H35" s="415">
        <f>SUM(H36:H42)</f>
        <v>11217167.94</v>
      </c>
      <c r="I35" s="416"/>
      <c r="J35" s="17"/>
    </row>
    <row r="36" spans="1:10" ht="12.75">
      <c r="A36" s="127"/>
      <c r="B36" s="137" t="s">
        <v>131</v>
      </c>
      <c r="C36" s="138" t="s">
        <v>154</v>
      </c>
      <c r="D36" s="138"/>
      <c r="E36" s="136" t="s">
        <v>155</v>
      </c>
      <c r="F36" s="481">
        <v>12827950.41</v>
      </c>
      <c r="G36" s="482"/>
      <c r="H36" s="481">
        <v>10996386.92</v>
      </c>
      <c r="I36" s="492"/>
      <c r="J36" s="17"/>
    </row>
    <row r="37" spans="1:10" ht="12.75">
      <c r="A37" s="127"/>
      <c r="B37" s="137" t="s">
        <v>133</v>
      </c>
      <c r="C37" s="138" t="s">
        <v>156</v>
      </c>
      <c r="D37" s="138"/>
      <c r="E37" s="136">
        <v>1714</v>
      </c>
      <c r="F37" s="483">
        <v>205979.8</v>
      </c>
      <c r="G37" s="484"/>
      <c r="H37" s="483">
        <v>220781.02</v>
      </c>
      <c r="I37" s="493"/>
      <c r="J37" s="17"/>
    </row>
    <row r="38" spans="1:10" ht="12.75">
      <c r="A38" s="127"/>
      <c r="B38" s="137" t="s">
        <v>135</v>
      </c>
      <c r="C38" s="138" t="s">
        <v>157</v>
      </c>
      <c r="D38" s="138"/>
      <c r="E38" s="136">
        <v>172</v>
      </c>
      <c r="F38" s="483">
        <v>0</v>
      </c>
      <c r="G38" s="484"/>
      <c r="H38" s="483">
        <v>0</v>
      </c>
      <c r="I38" s="493"/>
      <c r="J38" s="17"/>
    </row>
    <row r="39" spans="1:10" ht="12.75">
      <c r="A39" s="127"/>
      <c r="B39" s="137" t="s">
        <v>146</v>
      </c>
      <c r="C39" s="138" t="s">
        <v>158</v>
      </c>
      <c r="D39" s="138"/>
      <c r="E39" s="136">
        <v>174</v>
      </c>
      <c r="F39" s="483">
        <v>0</v>
      </c>
      <c r="G39" s="484"/>
      <c r="H39" s="483">
        <v>0</v>
      </c>
      <c r="I39" s="493"/>
      <c r="J39" s="17"/>
    </row>
    <row r="40" spans="1:10" ht="12.75">
      <c r="A40" s="127"/>
      <c r="B40" s="137" t="s">
        <v>159</v>
      </c>
      <c r="C40" s="138" t="s">
        <v>160</v>
      </c>
      <c r="D40" s="138"/>
      <c r="E40" s="136">
        <v>176</v>
      </c>
      <c r="F40" s="483">
        <v>0</v>
      </c>
      <c r="G40" s="484"/>
      <c r="H40" s="483">
        <v>0</v>
      </c>
      <c r="I40" s="493"/>
      <c r="J40" s="17"/>
    </row>
    <row r="41" spans="1:10" ht="12.75">
      <c r="A41" s="127"/>
      <c r="B41" s="137" t="s">
        <v>161</v>
      </c>
      <c r="C41" s="138" t="s">
        <v>162</v>
      </c>
      <c r="D41" s="138"/>
      <c r="E41" s="136">
        <v>177</v>
      </c>
      <c r="F41" s="483">
        <v>0</v>
      </c>
      <c r="G41" s="484"/>
      <c r="H41" s="483">
        <v>0</v>
      </c>
      <c r="I41" s="493"/>
      <c r="J41" s="17"/>
    </row>
    <row r="42" spans="1:10" ht="12.75">
      <c r="A42" s="127"/>
      <c r="B42" s="137" t="s">
        <v>163</v>
      </c>
      <c r="C42" s="138" t="s">
        <v>164</v>
      </c>
      <c r="D42" s="138"/>
      <c r="E42" s="136">
        <v>178</v>
      </c>
      <c r="F42" s="483">
        <v>0</v>
      </c>
      <c r="G42" s="484"/>
      <c r="H42" s="483">
        <v>0</v>
      </c>
      <c r="I42" s="493"/>
      <c r="J42" s="17"/>
    </row>
    <row r="43" spans="1:10" ht="9.75" customHeight="1">
      <c r="A43" s="127"/>
      <c r="B43" s="137"/>
      <c r="C43" s="138"/>
      <c r="D43" s="138"/>
      <c r="E43" s="136"/>
      <c r="F43" s="483"/>
      <c r="G43" s="484"/>
      <c r="H43" s="483"/>
      <c r="I43" s="493"/>
      <c r="J43" s="17"/>
    </row>
    <row r="44" spans="1:10" ht="12.75">
      <c r="A44" s="134" t="s">
        <v>165</v>
      </c>
      <c r="B44" s="135" t="s">
        <v>166</v>
      </c>
      <c r="C44" s="128"/>
      <c r="D44" s="128"/>
      <c r="E44" s="140" t="s">
        <v>167</v>
      </c>
      <c r="F44" s="415">
        <f>F45+SUM(F49:F51)</f>
        <v>2616014.09</v>
      </c>
      <c r="G44" s="433"/>
      <c r="H44" s="415">
        <f>H45+SUM(H49:H51)</f>
        <v>2290957.78</v>
      </c>
      <c r="I44" s="416"/>
      <c r="J44" s="17"/>
    </row>
    <row r="45" spans="1:10" ht="12.75">
      <c r="A45" s="127"/>
      <c r="B45" s="137" t="s">
        <v>131</v>
      </c>
      <c r="C45" s="138" t="s">
        <v>168</v>
      </c>
      <c r="D45" s="138"/>
      <c r="E45" s="140">
        <v>43</v>
      </c>
      <c r="F45" s="481">
        <f>SUM(F46:F48)</f>
        <v>1271782.06</v>
      </c>
      <c r="G45" s="482"/>
      <c r="H45" s="481">
        <f>SUM(H46:H48)</f>
        <v>1106066.68</v>
      </c>
      <c r="I45" s="492"/>
      <c r="J45" s="17"/>
    </row>
    <row r="46" spans="1:10" ht="12.75">
      <c r="A46" s="127"/>
      <c r="B46" s="137"/>
      <c r="C46" s="138" t="s">
        <v>169</v>
      </c>
      <c r="D46" s="138"/>
      <c r="E46" s="136">
        <v>435</v>
      </c>
      <c r="F46" s="483">
        <v>1198543.59</v>
      </c>
      <c r="G46" s="484"/>
      <c r="H46" s="483">
        <v>1040454.54</v>
      </c>
      <c r="I46" s="493"/>
      <c r="J46" s="17"/>
    </row>
    <row r="47" spans="1:10" ht="12.75">
      <c r="A47" s="127"/>
      <c r="B47" s="137"/>
      <c r="C47" s="138" t="s">
        <v>170</v>
      </c>
      <c r="D47" s="138"/>
      <c r="E47" s="136">
        <v>436</v>
      </c>
      <c r="F47" s="483">
        <v>73238.47</v>
      </c>
      <c r="G47" s="484"/>
      <c r="H47" s="483">
        <v>65612.14</v>
      </c>
      <c r="I47" s="493"/>
      <c r="J47" s="17"/>
    </row>
    <row r="48" spans="1:10" ht="12.75">
      <c r="A48" s="127"/>
      <c r="B48" s="137"/>
      <c r="C48" s="138" t="s">
        <v>171</v>
      </c>
      <c r="D48" s="138"/>
      <c r="E48" s="136">
        <v>433</v>
      </c>
      <c r="F48" s="483">
        <v>0</v>
      </c>
      <c r="G48" s="484"/>
      <c r="H48" s="483">
        <v>0</v>
      </c>
      <c r="I48" s="493"/>
      <c r="J48" s="17"/>
    </row>
    <row r="49" spans="1:10" ht="12.75">
      <c r="A49" s="127"/>
      <c r="B49" s="137" t="s">
        <v>133</v>
      </c>
      <c r="C49" s="138" t="s">
        <v>172</v>
      </c>
      <c r="D49" s="138"/>
      <c r="E49" s="136">
        <v>44</v>
      </c>
      <c r="F49" s="483">
        <v>544993.15</v>
      </c>
      <c r="G49" s="484"/>
      <c r="H49" s="483">
        <v>465102.85</v>
      </c>
      <c r="I49" s="493"/>
      <c r="J49" s="17"/>
    </row>
    <row r="50" spans="1:10" ht="12.75">
      <c r="A50" s="127"/>
      <c r="B50" s="137" t="s">
        <v>135</v>
      </c>
      <c r="C50" s="138" t="s">
        <v>173</v>
      </c>
      <c r="D50" s="138"/>
      <c r="E50" s="136">
        <v>45</v>
      </c>
      <c r="F50" s="483">
        <v>563184.81</v>
      </c>
      <c r="G50" s="484"/>
      <c r="H50" s="483">
        <v>596561.08</v>
      </c>
      <c r="I50" s="493"/>
      <c r="J50" s="17"/>
    </row>
    <row r="51" spans="1:10" ht="12.75">
      <c r="A51" s="127"/>
      <c r="B51" s="137" t="s">
        <v>146</v>
      </c>
      <c r="C51" s="138" t="s">
        <v>174</v>
      </c>
      <c r="D51" s="138"/>
      <c r="E51" s="140" t="s">
        <v>175</v>
      </c>
      <c r="F51" s="483">
        <v>236054.07</v>
      </c>
      <c r="G51" s="484"/>
      <c r="H51" s="483">
        <v>123227.17</v>
      </c>
      <c r="I51" s="493"/>
      <c r="J51" s="17"/>
    </row>
    <row r="52" spans="1:10" ht="9.75" customHeight="1">
      <c r="A52" s="127"/>
      <c r="B52" s="137"/>
      <c r="C52" s="138"/>
      <c r="D52" s="138"/>
      <c r="E52" s="140"/>
      <c r="F52" s="483"/>
      <c r="G52" s="484"/>
      <c r="H52" s="483"/>
      <c r="I52" s="493"/>
      <c r="J52" s="17"/>
    </row>
    <row r="53" spans="1:10" ht="12.75">
      <c r="A53" s="134" t="s">
        <v>176</v>
      </c>
      <c r="B53" s="135" t="s">
        <v>108</v>
      </c>
      <c r="C53" s="128"/>
      <c r="D53" s="128"/>
      <c r="E53" s="136" t="s">
        <v>177</v>
      </c>
      <c r="F53" s="415">
        <v>2871.56</v>
      </c>
      <c r="G53" s="433"/>
      <c r="H53" s="415">
        <v>2778.94</v>
      </c>
      <c r="I53" s="416"/>
      <c r="J53" s="17"/>
    </row>
    <row r="54" spans="1:10" ht="9.75" customHeight="1">
      <c r="A54" s="134"/>
      <c r="B54" s="135"/>
      <c r="C54" s="128"/>
      <c r="D54" s="128"/>
      <c r="E54" s="136"/>
      <c r="F54" s="417"/>
      <c r="G54" s="436"/>
      <c r="H54" s="417"/>
      <c r="I54" s="418"/>
      <c r="J54" s="17"/>
    </row>
    <row r="55" spans="1:10" ht="12.75">
      <c r="A55" s="134" t="s">
        <v>178</v>
      </c>
      <c r="B55" s="135" t="s">
        <v>179</v>
      </c>
      <c r="C55" s="128"/>
      <c r="D55" s="128"/>
      <c r="E55" s="136" t="s">
        <v>180</v>
      </c>
      <c r="F55" s="415">
        <v>2307.85</v>
      </c>
      <c r="G55" s="433"/>
      <c r="H55" s="415">
        <v>6193.05</v>
      </c>
      <c r="I55" s="416"/>
      <c r="J55" s="17"/>
    </row>
    <row r="56" spans="1:10" ht="12.75">
      <c r="A56" s="127"/>
      <c r="B56" s="128"/>
      <c r="C56" s="135"/>
      <c r="D56" s="135"/>
      <c r="E56" s="136"/>
      <c r="F56" s="481"/>
      <c r="G56" s="482"/>
      <c r="H56" s="481"/>
      <c r="I56" s="492"/>
      <c r="J56" s="17"/>
    </row>
    <row r="57" spans="1:10" ht="13.5" thickBot="1">
      <c r="A57" s="127"/>
      <c r="B57" s="128"/>
      <c r="C57" s="141" t="s">
        <v>181</v>
      </c>
      <c r="D57" s="141"/>
      <c r="E57" s="142" t="s">
        <v>182</v>
      </c>
      <c r="F57" s="489">
        <f>F10+F33+F55</f>
        <v>56195812.24</v>
      </c>
      <c r="G57" s="490"/>
      <c r="H57" s="489">
        <f>H10+H33+H55</f>
        <v>53723962.71999999</v>
      </c>
      <c r="I57" s="496"/>
      <c r="J57" s="17"/>
    </row>
    <row r="58" spans="1:10" ht="12.75">
      <c r="A58" s="127"/>
      <c r="B58" s="128"/>
      <c r="C58" s="128"/>
      <c r="D58" s="128"/>
      <c r="E58" s="128"/>
      <c r="F58" s="143"/>
      <c r="G58" s="143"/>
      <c r="H58" s="143"/>
      <c r="I58" s="143"/>
      <c r="J58" s="17"/>
    </row>
    <row r="59" spans="1:9" ht="12.75">
      <c r="A59" s="75"/>
      <c r="B59" s="75"/>
      <c r="C59" s="75"/>
      <c r="D59" s="75"/>
      <c r="E59" s="75"/>
      <c r="F59" s="75"/>
      <c r="G59" s="75"/>
      <c r="H59" s="75"/>
      <c r="I59" s="75"/>
    </row>
  </sheetData>
  <sheetProtection/>
  <mergeCells count="108">
    <mergeCell ref="H48:I48"/>
    <mergeCell ref="H49:I49"/>
    <mergeCell ref="H50:I50"/>
    <mergeCell ref="H57:I57"/>
    <mergeCell ref="H51:I51"/>
    <mergeCell ref="H52:I52"/>
    <mergeCell ref="H53:I53"/>
    <mergeCell ref="H54:I54"/>
    <mergeCell ref="H55:I55"/>
    <mergeCell ref="H56:I56"/>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H35:I35"/>
    <mergeCell ref="H24:I24"/>
    <mergeCell ref="H25:I25"/>
    <mergeCell ref="H26:I26"/>
    <mergeCell ref="H27:I27"/>
    <mergeCell ref="H28:I28"/>
    <mergeCell ref="H29:I29"/>
    <mergeCell ref="H18:I18"/>
    <mergeCell ref="H19:I19"/>
    <mergeCell ref="H20:I20"/>
    <mergeCell ref="H21:I21"/>
    <mergeCell ref="H22:I22"/>
    <mergeCell ref="H23:I23"/>
    <mergeCell ref="F57:G57"/>
    <mergeCell ref="H9:I9"/>
    <mergeCell ref="H10:I10"/>
    <mergeCell ref="H11:I11"/>
    <mergeCell ref="H12:I12"/>
    <mergeCell ref="H13:I13"/>
    <mergeCell ref="H14:I14"/>
    <mergeCell ref="H15:I15"/>
    <mergeCell ref="H16:I16"/>
    <mergeCell ref="H17:I17"/>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A1:B2"/>
    <mergeCell ref="C1:C2"/>
    <mergeCell ref="A3:E3"/>
    <mergeCell ref="E6:E8"/>
    <mergeCell ref="G1:H1"/>
    <mergeCell ref="G2:H2"/>
    <mergeCell ref="G3:H3"/>
    <mergeCell ref="D1:F2"/>
    <mergeCell ref="H6:I8"/>
    <mergeCell ref="F6:G8"/>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2.xml><?xml version="1.0" encoding="utf-8"?>
<worksheet xmlns="http://schemas.openxmlformats.org/spreadsheetml/2006/main" xmlns:r="http://schemas.openxmlformats.org/officeDocument/2006/relationships">
  <sheetPr codeName="Feuil6"/>
  <dimension ref="A1:I66"/>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7109375" style="0" customWidth="1"/>
    <col min="7" max="8" width="6.7109375" style="0" customWidth="1"/>
    <col min="9" max="9" width="11.7109375" style="0" customWidth="1"/>
  </cols>
  <sheetData>
    <row r="1" spans="1:9"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row>
    <row r="2" spans="1:9" ht="12.75">
      <c r="A2" s="319"/>
      <c r="B2" s="320"/>
      <c r="C2" s="315"/>
      <c r="D2" s="320"/>
      <c r="E2" s="320"/>
      <c r="F2" s="320"/>
      <c r="G2" s="315" t="str">
        <f>Coordonnées!P2</f>
        <v>Exercice:</v>
      </c>
      <c r="H2" s="448"/>
      <c r="I2" s="202">
        <f>Coordonnées!R2</f>
        <v>2020</v>
      </c>
    </row>
    <row r="3" spans="1:9" ht="12.75">
      <c r="A3" s="443" t="str">
        <f>Coordonnées!A3</f>
        <v>Modèle officiel généré par l'application eComptes © SPW.INTERIEUR &amp; ACTION SOCIALE</v>
      </c>
      <c r="B3" s="443"/>
      <c r="C3" s="443"/>
      <c r="D3" s="443"/>
      <c r="E3" s="443"/>
      <c r="F3" s="200"/>
      <c r="G3" s="468" t="str">
        <f>Coordonnées!P3</f>
        <v>Version:</v>
      </c>
      <c r="H3" s="469"/>
      <c r="I3" s="191">
        <f>Coordonnées!R3</f>
        <v>1</v>
      </c>
    </row>
    <row r="4" ht="13.5" thickBot="1"/>
    <row r="5" spans="1:9" ht="12.75">
      <c r="A5" s="107"/>
      <c r="B5" s="108"/>
      <c r="C5" s="107"/>
      <c r="D5" s="109"/>
      <c r="E5" s="497" t="s">
        <v>41</v>
      </c>
      <c r="F5" s="500">
        <f>I2</f>
        <v>2020</v>
      </c>
      <c r="G5" s="501"/>
      <c r="H5" s="500">
        <f>F5-1</f>
        <v>2019</v>
      </c>
      <c r="I5" s="506"/>
    </row>
    <row r="6" spans="1:9" ht="12.75">
      <c r="A6" s="110"/>
      <c r="B6" s="111"/>
      <c r="C6" s="108" t="s">
        <v>183</v>
      </c>
      <c r="D6" s="112"/>
      <c r="E6" s="498"/>
      <c r="F6" s="502"/>
      <c r="G6" s="503"/>
      <c r="H6" s="502"/>
      <c r="I6" s="507"/>
    </row>
    <row r="7" spans="1:9" ht="9.75" customHeight="1" thickBot="1">
      <c r="A7" s="110"/>
      <c r="B7" s="111"/>
      <c r="C7" s="112"/>
      <c r="D7" s="112"/>
      <c r="E7" s="499"/>
      <c r="F7" s="504"/>
      <c r="G7" s="505"/>
      <c r="H7" s="504"/>
      <c r="I7" s="508"/>
    </row>
    <row r="8" spans="1:9" ht="12.75">
      <c r="A8" s="113" t="s">
        <v>184</v>
      </c>
      <c r="B8" s="114" t="s">
        <v>185</v>
      </c>
      <c r="C8" s="112"/>
      <c r="D8" s="112"/>
      <c r="E8" s="115" t="s">
        <v>186</v>
      </c>
      <c r="F8" s="511"/>
      <c r="G8" s="512"/>
      <c r="H8" s="511"/>
      <c r="I8" s="539"/>
    </row>
    <row r="9" spans="1:9" ht="12.75">
      <c r="A9" s="110"/>
      <c r="B9" s="110" t="s">
        <v>50</v>
      </c>
      <c r="C9" s="116" t="s">
        <v>187</v>
      </c>
      <c r="D9" s="116"/>
      <c r="E9" s="117">
        <v>60</v>
      </c>
      <c r="F9" s="513">
        <v>965911.65</v>
      </c>
      <c r="G9" s="514"/>
      <c r="H9" s="513">
        <v>1151485.53</v>
      </c>
      <c r="I9" s="540"/>
    </row>
    <row r="10" spans="1:9" ht="12.75">
      <c r="A10" s="110"/>
      <c r="B10" s="110" t="s">
        <v>52</v>
      </c>
      <c r="C10" s="116" t="s">
        <v>188</v>
      </c>
      <c r="D10" s="116"/>
      <c r="E10" s="117">
        <v>61</v>
      </c>
      <c r="F10" s="513">
        <v>2075156.32</v>
      </c>
      <c r="G10" s="514"/>
      <c r="H10" s="513">
        <v>2213897.98</v>
      </c>
      <c r="I10" s="540"/>
    </row>
    <row r="11" spans="1:9" ht="12.75">
      <c r="A11" s="110"/>
      <c r="B11" s="110" t="s">
        <v>54</v>
      </c>
      <c r="C11" s="116" t="s">
        <v>189</v>
      </c>
      <c r="D11" s="116"/>
      <c r="E11" s="118">
        <v>62</v>
      </c>
      <c r="F11" s="513">
        <v>6905448.13</v>
      </c>
      <c r="G11" s="514"/>
      <c r="H11" s="513">
        <v>7177904.18</v>
      </c>
      <c r="I11" s="540"/>
    </row>
    <row r="12" spans="1:9" ht="12.75">
      <c r="A12" s="110"/>
      <c r="B12" s="110" t="s">
        <v>56</v>
      </c>
      <c r="C12" s="116" t="s">
        <v>190</v>
      </c>
      <c r="D12" s="116"/>
      <c r="E12" s="118">
        <v>63</v>
      </c>
      <c r="F12" s="513">
        <v>4766009.74</v>
      </c>
      <c r="G12" s="514"/>
      <c r="H12" s="513">
        <v>4513963.64</v>
      </c>
      <c r="I12" s="540"/>
    </row>
    <row r="13" spans="1:9" ht="12.75">
      <c r="A13" s="110"/>
      <c r="B13" s="110" t="s">
        <v>58</v>
      </c>
      <c r="C13" s="116" t="s">
        <v>191</v>
      </c>
      <c r="D13" s="116"/>
      <c r="E13" s="117">
        <v>64</v>
      </c>
      <c r="F13" s="513">
        <v>1014502.5</v>
      </c>
      <c r="G13" s="514"/>
      <c r="H13" s="513">
        <v>967894.63</v>
      </c>
      <c r="I13" s="540"/>
    </row>
    <row r="14" spans="1:9" ht="12.75">
      <c r="A14" s="110"/>
      <c r="B14" s="110" t="s">
        <v>60</v>
      </c>
      <c r="C14" s="116" t="s">
        <v>192</v>
      </c>
      <c r="D14" s="116"/>
      <c r="E14" s="117">
        <v>65</v>
      </c>
      <c r="F14" s="513">
        <f>SUM(F15:F17)</f>
        <v>326394.14</v>
      </c>
      <c r="G14" s="514"/>
      <c r="H14" s="513">
        <f>SUM(H15:H17)</f>
        <v>349631.73</v>
      </c>
      <c r="I14" s="540"/>
    </row>
    <row r="15" spans="1:9" ht="12.75">
      <c r="A15" s="110"/>
      <c r="B15" s="110" t="s">
        <v>186</v>
      </c>
      <c r="C15" s="116" t="s">
        <v>193</v>
      </c>
      <c r="D15" s="116"/>
      <c r="E15" s="117" t="s">
        <v>194</v>
      </c>
      <c r="F15" s="513">
        <v>325234.33</v>
      </c>
      <c r="G15" s="514"/>
      <c r="H15" s="513">
        <v>340548.11</v>
      </c>
      <c r="I15" s="540"/>
    </row>
    <row r="16" spans="1:9" ht="12.75">
      <c r="A16" s="110"/>
      <c r="B16" s="110"/>
      <c r="C16" s="116" t="s">
        <v>195</v>
      </c>
      <c r="D16" s="116"/>
      <c r="E16" s="117">
        <v>657</v>
      </c>
      <c r="F16" s="515">
        <v>1078.67</v>
      </c>
      <c r="G16" s="516"/>
      <c r="H16" s="515">
        <v>9011.07</v>
      </c>
      <c r="I16" s="541"/>
    </row>
    <row r="17" spans="1:9" ht="12.75">
      <c r="A17" s="110"/>
      <c r="B17" s="110"/>
      <c r="C17" s="116" t="s">
        <v>196</v>
      </c>
      <c r="D17" s="116"/>
      <c r="E17" s="117">
        <v>658</v>
      </c>
      <c r="F17" s="513">
        <v>81.14</v>
      </c>
      <c r="G17" s="514"/>
      <c r="H17" s="513">
        <v>72.55</v>
      </c>
      <c r="I17" s="540"/>
    </row>
    <row r="18" spans="1:9" ht="9.75" customHeight="1">
      <c r="A18" s="110"/>
      <c r="B18" s="111"/>
      <c r="C18" s="116"/>
      <c r="D18" s="116"/>
      <c r="E18" s="117"/>
      <c r="F18" s="513"/>
      <c r="G18" s="514"/>
      <c r="H18" s="513"/>
      <c r="I18" s="540"/>
    </row>
    <row r="19" spans="1:9" ht="12.75">
      <c r="A19" s="113" t="s">
        <v>197</v>
      </c>
      <c r="B19" s="114" t="s">
        <v>198</v>
      </c>
      <c r="C19" s="112"/>
      <c r="D19" s="112"/>
      <c r="E19" s="117" t="s">
        <v>199</v>
      </c>
      <c r="F19" s="415">
        <f>SUM(F9:F14)</f>
        <v>16053422.48</v>
      </c>
      <c r="G19" s="517"/>
      <c r="H19" s="415">
        <f>SUM(H9:H14)</f>
        <v>16374777.69</v>
      </c>
      <c r="I19" s="416"/>
    </row>
    <row r="20" spans="1:9" ht="9.75" customHeight="1">
      <c r="A20" s="110"/>
      <c r="B20" s="111"/>
      <c r="C20" s="116"/>
      <c r="D20" s="116"/>
      <c r="E20" s="117"/>
      <c r="F20" s="518"/>
      <c r="G20" s="519"/>
      <c r="H20" s="518"/>
      <c r="I20" s="542"/>
    </row>
    <row r="21" spans="1:9" ht="12.75">
      <c r="A21" s="113" t="s">
        <v>72</v>
      </c>
      <c r="B21" s="119" t="s">
        <v>200</v>
      </c>
      <c r="C21" s="120"/>
      <c r="D21" s="120"/>
      <c r="E21" s="117" t="s">
        <v>186</v>
      </c>
      <c r="F21" s="520">
        <f>IF(Charges!F19&lt;Produits!F19,Produits!F19-Charges!F19,0)</f>
        <v>503208.76999999955</v>
      </c>
      <c r="G21" s="521"/>
      <c r="H21" s="520">
        <f>IF(Charges!H19&lt;Produits!H19,Produits!H19-Charges!H19,0)</f>
        <v>448596.88999999873</v>
      </c>
      <c r="I21" s="543"/>
    </row>
    <row r="22" spans="1:9" ht="9.75" customHeight="1">
      <c r="A22" s="113"/>
      <c r="B22" s="119"/>
      <c r="C22" s="120"/>
      <c r="D22" s="120"/>
      <c r="E22" s="117"/>
      <c r="F22" s="522"/>
      <c r="G22" s="523"/>
      <c r="H22" s="522"/>
      <c r="I22" s="544"/>
    </row>
    <row r="23" spans="1:9" ht="12.75">
      <c r="A23" s="113" t="s">
        <v>78</v>
      </c>
      <c r="B23" s="509" t="s">
        <v>291</v>
      </c>
      <c r="C23" s="509"/>
      <c r="D23" s="510"/>
      <c r="E23" s="118" t="s">
        <v>201</v>
      </c>
      <c r="F23" s="515"/>
      <c r="G23" s="516"/>
      <c r="H23" s="515"/>
      <c r="I23" s="541"/>
    </row>
    <row r="24" spans="1:9" ht="12.75">
      <c r="A24" s="110"/>
      <c r="B24" s="509"/>
      <c r="C24" s="509"/>
      <c r="D24" s="510"/>
      <c r="E24" s="117"/>
      <c r="F24" s="515"/>
      <c r="G24" s="516"/>
      <c r="H24" s="515"/>
      <c r="I24" s="541"/>
    </row>
    <row r="25" spans="1:9" ht="12.75">
      <c r="A25" s="110"/>
      <c r="B25" s="110" t="s">
        <v>50</v>
      </c>
      <c r="C25" s="116" t="s">
        <v>202</v>
      </c>
      <c r="D25" s="116"/>
      <c r="E25" s="117">
        <v>660</v>
      </c>
      <c r="F25" s="513">
        <v>1774831.2</v>
      </c>
      <c r="G25" s="514"/>
      <c r="H25" s="513">
        <v>4435282.85</v>
      </c>
      <c r="I25" s="540"/>
    </row>
    <row r="26" spans="1:9" ht="12.75">
      <c r="A26" s="110"/>
      <c r="B26" s="110" t="s">
        <v>52</v>
      </c>
      <c r="C26" s="116" t="s">
        <v>203</v>
      </c>
      <c r="D26" s="116"/>
      <c r="E26" s="117">
        <v>661</v>
      </c>
      <c r="F26" s="513">
        <v>0</v>
      </c>
      <c r="G26" s="514"/>
      <c r="H26" s="513">
        <v>0</v>
      </c>
      <c r="I26" s="540"/>
    </row>
    <row r="27" spans="1:9" ht="12.75">
      <c r="A27" s="110"/>
      <c r="B27" s="110" t="s">
        <v>54</v>
      </c>
      <c r="C27" s="116" t="s">
        <v>204</v>
      </c>
      <c r="D27" s="116"/>
      <c r="E27" s="118" t="s">
        <v>205</v>
      </c>
      <c r="F27" s="513">
        <v>0</v>
      </c>
      <c r="G27" s="514"/>
      <c r="H27" s="513">
        <v>0</v>
      </c>
      <c r="I27" s="540"/>
    </row>
    <row r="28" spans="1:9" ht="12.75">
      <c r="A28" s="110"/>
      <c r="B28" s="110" t="s">
        <v>56</v>
      </c>
      <c r="C28" s="116" t="s">
        <v>206</v>
      </c>
      <c r="D28" s="116"/>
      <c r="E28" s="117"/>
      <c r="F28" s="515"/>
      <c r="G28" s="516"/>
      <c r="H28" s="515"/>
      <c r="I28" s="541"/>
    </row>
    <row r="29" spans="1:9" ht="12.75">
      <c r="A29" s="110"/>
      <c r="B29" s="110"/>
      <c r="C29" s="116" t="s">
        <v>207</v>
      </c>
      <c r="D29" s="116"/>
      <c r="E29" s="117">
        <v>665</v>
      </c>
      <c r="F29" s="513">
        <v>14546.2</v>
      </c>
      <c r="G29" s="514"/>
      <c r="H29" s="513">
        <v>14298.56</v>
      </c>
      <c r="I29" s="540"/>
    </row>
    <row r="30" spans="1:9" ht="12.75">
      <c r="A30" s="110"/>
      <c r="B30" s="110" t="s">
        <v>58</v>
      </c>
      <c r="C30" s="116" t="s">
        <v>208</v>
      </c>
      <c r="D30" s="116"/>
      <c r="E30" s="117">
        <v>666</v>
      </c>
      <c r="F30" s="513">
        <v>300000</v>
      </c>
      <c r="G30" s="514"/>
      <c r="H30" s="513">
        <v>331000</v>
      </c>
      <c r="I30" s="540"/>
    </row>
    <row r="31" spans="1:9" ht="12.75">
      <c r="A31" s="110"/>
      <c r="B31" s="110" t="s">
        <v>60</v>
      </c>
      <c r="C31" s="116" t="s">
        <v>209</v>
      </c>
      <c r="D31" s="116"/>
      <c r="E31" s="117" t="s">
        <v>186</v>
      </c>
      <c r="F31" s="515"/>
      <c r="G31" s="516"/>
      <c r="H31" s="515"/>
      <c r="I31" s="541"/>
    </row>
    <row r="32" spans="1:9" ht="12.75">
      <c r="A32" s="110"/>
      <c r="B32" s="110"/>
      <c r="C32" s="116" t="s">
        <v>210</v>
      </c>
      <c r="D32" s="116"/>
      <c r="E32" s="117">
        <v>667</v>
      </c>
      <c r="F32" s="513">
        <v>3598.94</v>
      </c>
      <c r="G32" s="514"/>
      <c r="H32" s="513">
        <v>3598.95</v>
      </c>
      <c r="I32" s="540"/>
    </row>
    <row r="33" spans="1:9" ht="9.75" customHeight="1">
      <c r="A33" s="110"/>
      <c r="B33" s="111"/>
      <c r="C33" s="116"/>
      <c r="D33" s="116"/>
      <c r="E33" s="117"/>
      <c r="F33" s="513"/>
      <c r="G33" s="514"/>
      <c r="H33" s="513"/>
      <c r="I33" s="540"/>
    </row>
    <row r="34" spans="1:9" ht="12.75">
      <c r="A34" s="113" t="s">
        <v>83</v>
      </c>
      <c r="B34" s="114" t="s">
        <v>211</v>
      </c>
      <c r="C34" s="112"/>
      <c r="D34" s="112"/>
      <c r="E34" s="117">
        <v>66</v>
      </c>
      <c r="F34" s="415">
        <f>SUM(F25:F32)</f>
        <v>2092976.3399999999</v>
      </c>
      <c r="G34" s="517"/>
      <c r="H34" s="415">
        <f>SUM(H25:H32)</f>
        <v>4784180.359999999</v>
      </c>
      <c r="I34" s="416"/>
    </row>
    <row r="35" spans="1:9" ht="9.75" customHeight="1">
      <c r="A35" s="113"/>
      <c r="B35" s="114"/>
      <c r="C35" s="112"/>
      <c r="D35" s="112"/>
      <c r="E35" s="117"/>
      <c r="F35" s="524"/>
      <c r="G35" s="525"/>
      <c r="H35" s="524"/>
      <c r="I35" s="545"/>
    </row>
    <row r="36" spans="1:9" ht="12.75">
      <c r="A36" s="113" t="s">
        <v>212</v>
      </c>
      <c r="B36" s="114" t="s">
        <v>213</v>
      </c>
      <c r="C36" s="116"/>
      <c r="D36" s="116"/>
      <c r="E36" s="117" t="s">
        <v>214</v>
      </c>
      <c r="F36" s="415">
        <f>F19+F34</f>
        <v>18146398.82</v>
      </c>
      <c r="G36" s="517"/>
      <c r="H36" s="415">
        <f>H19+H34</f>
        <v>21158958.049999997</v>
      </c>
      <c r="I36" s="416"/>
    </row>
    <row r="37" spans="1:9" ht="9.75" customHeight="1">
      <c r="A37" s="113"/>
      <c r="B37" s="114"/>
      <c r="C37" s="116"/>
      <c r="D37" s="116"/>
      <c r="E37" s="117"/>
      <c r="F37" s="524"/>
      <c r="G37" s="525"/>
      <c r="H37" s="524"/>
      <c r="I37" s="545"/>
    </row>
    <row r="38" spans="1:9" ht="12.75">
      <c r="A38" s="113" t="s">
        <v>92</v>
      </c>
      <c r="B38" s="114" t="s">
        <v>215</v>
      </c>
      <c r="C38" s="116"/>
      <c r="D38" s="116"/>
      <c r="E38" s="117" t="s">
        <v>186</v>
      </c>
      <c r="F38" s="526">
        <f>IF(Charges!F36&lt;Produits!F33,Produits!F33-Charges!F36,0)</f>
        <v>224442.6099999994</v>
      </c>
      <c r="G38" s="527"/>
      <c r="H38" s="526">
        <f>IF(Charges!H36&lt;Produits!H33,Produits!H33-Charges!H36,0)</f>
        <v>0</v>
      </c>
      <c r="I38" s="546"/>
    </row>
    <row r="39" spans="1:9" ht="9.75" customHeight="1">
      <c r="A39" s="113"/>
      <c r="B39" s="114"/>
      <c r="C39" s="116"/>
      <c r="D39" s="116"/>
      <c r="E39" s="117"/>
      <c r="F39" s="528"/>
      <c r="G39" s="529"/>
      <c r="H39" s="528"/>
      <c r="I39" s="547"/>
    </row>
    <row r="40" spans="1:9" ht="12.75">
      <c r="A40" s="113" t="s">
        <v>107</v>
      </c>
      <c r="B40" s="114" t="s">
        <v>216</v>
      </c>
      <c r="C40" s="116"/>
      <c r="D40" s="116"/>
      <c r="E40" s="117"/>
      <c r="F40" s="515"/>
      <c r="G40" s="516"/>
      <c r="H40" s="515"/>
      <c r="I40" s="541"/>
    </row>
    <row r="41" spans="1:9" ht="12.75">
      <c r="A41" s="113"/>
      <c r="B41" s="110" t="s">
        <v>50</v>
      </c>
      <c r="C41" s="116" t="s">
        <v>217</v>
      </c>
      <c r="D41" s="116"/>
      <c r="E41" s="117">
        <v>671</v>
      </c>
      <c r="F41" s="513">
        <v>69373.06</v>
      </c>
      <c r="G41" s="514"/>
      <c r="H41" s="513">
        <v>59258.62</v>
      </c>
      <c r="I41" s="540"/>
    </row>
    <row r="42" spans="1:9" ht="12.75">
      <c r="A42" s="113"/>
      <c r="B42" s="110" t="s">
        <v>52</v>
      </c>
      <c r="C42" s="116" t="s">
        <v>218</v>
      </c>
      <c r="D42" s="116"/>
      <c r="E42" s="117">
        <v>672</v>
      </c>
      <c r="F42" s="513">
        <v>0</v>
      </c>
      <c r="G42" s="514"/>
      <c r="H42" s="513">
        <v>1529.75</v>
      </c>
      <c r="I42" s="540"/>
    </row>
    <row r="43" spans="1:9" ht="12.75">
      <c r="A43" s="113"/>
      <c r="B43" s="110" t="s">
        <v>54</v>
      </c>
      <c r="C43" s="116" t="s">
        <v>219</v>
      </c>
      <c r="D43" s="116"/>
      <c r="E43" s="117">
        <v>673</v>
      </c>
      <c r="F43" s="513">
        <v>0.01</v>
      </c>
      <c r="G43" s="514"/>
      <c r="H43" s="513">
        <v>0</v>
      </c>
      <c r="I43" s="540"/>
    </row>
    <row r="44" spans="1:9" s="27" customFormat="1" ht="18" customHeight="1">
      <c r="A44" s="121"/>
      <c r="B44" s="122"/>
      <c r="C44" s="120" t="s">
        <v>220</v>
      </c>
      <c r="D44" s="123"/>
      <c r="E44" s="124">
        <v>67</v>
      </c>
      <c r="F44" s="530">
        <f>SUM(F41:F43)</f>
        <v>69373.06999999999</v>
      </c>
      <c r="G44" s="531"/>
      <c r="H44" s="530">
        <f>SUM(H41:H43)</f>
        <v>60788.37</v>
      </c>
      <c r="I44" s="548"/>
    </row>
    <row r="45" spans="1:9" ht="9.75" customHeight="1">
      <c r="A45" s="113"/>
      <c r="B45" s="125"/>
      <c r="C45" s="120"/>
      <c r="D45" s="120"/>
      <c r="E45" s="117"/>
      <c r="F45" s="417"/>
      <c r="G45" s="532"/>
      <c r="H45" s="417"/>
      <c r="I45" s="418"/>
    </row>
    <row r="46" spans="1:9" ht="12.75">
      <c r="A46" s="113" t="s">
        <v>110</v>
      </c>
      <c r="B46" s="114" t="s">
        <v>221</v>
      </c>
      <c r="C46" s="116"/>
      <c r="D46" s="116"/>
      <c r="E46" s="117"/>
      <c r="F46" s="515"/>
      <c r="G46" s="516"/>
      <c r="H46" s="515"/>
      <c r="I46" s="541"/>
    </row>
    <row r="47" spans="1:9" ht="12.75">
      <c r="A47" s="113"/>
      <c r="B47" s="110" t="s">
        <v>50</v>
      </c>
      <c r="C47" s="116" t="s">
        <v>222</v>
      </c>
      <c r="D47" s="116"/>
      <c r="E47" s="117">
        <v>685</v>
      </c>
      <c r="F47" s="513">
        <v>300000</v>
      </c>
      <c r="G47" s="514"/>
      <c r="H47" s="513">
        <v>550000</v>
      </c>
      <c r="I47" s="540"/>
    </row>
    <row r="48" spans="1:9" ht="12.75">
      <c r="A48" s="113"/>
      <c r="B48" s="110" t="s">
        <v>52</v>
      </c>
      <c r="C48" s="116" t="s">
        <v>223</v>
      </c>
      <c r="D48" s="116"/>
      <c r="E48" s="117">
        <v>686</v>
      </c>
      <c r="F48" s="513">
        <v>20092.68</v>
      </c>
      <c r="G48" s="514"/>
      <c r="H48" s="513">
        <v>691248.9</v>
      </c>
      <c r="I48" s="540"/>
    </row>
    <row r="49" spans="1:9" ht="18" customHeight="1">
      <c r="A49" s="113"/>
      <c r="B49" s="125"/>
      <c r="C49" s="120" t="s">
        <v>224</v>
      </c>
      <c r="D49" s="120"/>
      <c r="E49" s="117">
        <v>68</v>
      </c>
      <c r="F49" s="415">
        <f>SUM(F47:F48)</f>
        <v>320092.68</v>
      </c>
      <c r="G49" s="517"/>
      <c r="H49" s="415">
        <f>SUM(H47:H48)</f>
        <v>1241248.9</v>
      </c>
      <c r="I49" s="416"/>
    </row>
    <row r="50" spans="1:9" ht="9.75" customHeight="1">
      <c r="A50" s="113"/>
      <c r="B50" s="125"/>
      <c r="C50" s="120"/>
      <c r="D50" s="120"/>
      <c r="E50" s="117"/>
      <c r="F50" s="417"/>
      <c r="G50" s="532"/>
      <c r="H50" s="417"/>
      <c r="I50" s="418"/>
    </row>
    <row r="51" spans="1:9" ht="12.75">
      <c r="A51" s="113" t="s">
        <v>117</v>
      </c>
      <c r="B51" s="509" t="s">
        <v>289</v>
      </c>
      <c r="C51" s="509"/>
      <c r="D51" s="510"/>
      <c r="E51" s="117"/>
      <c r="F51" s="533"/>
      <c r="G51" s="534"/>
      <c r="H51" s="533"/>
      <c r="I51" s="549"/>
    </row>
    <row r="52" spans="1:9" ht="12.75">
      <c r="A52" s="113"/>
      <c r="B52" s="509"/>
      <c r="C52" s="509"/>
      <c r="D52" s="510"/>
      <c r="E52" s="117" t="s">
        <v>225</v>
      </c>
      <c r="F52" s="535">
        <f>F44+F49</f>
        <v>389465.75</v>
      </c>
      <c r="G52" s="536"/>
      <c r="H52" s="535">
        <f>H44+H49</f>
        <v>1302037.27</v>
      </c>
      <c r="I52" s="550"/>
    </row>
    <row r="53" spans="1:9" ht="9.75" customHeight="1">
      <c r="A53" s="113"/>
      <c r="B53" s="114"/>
      <c r="C53" s="116"/>
      <c r="D53" s="116"/>
      <c r="E53" s="117"/>
      <c r="F53" s="524"/>
      <c r="G53" s="525"/>
      <c r="H53" s="524"/>
      <c r="I53" s="545"/>
    </row>
    <row r="54" spans="1:9" ht="12.75">
      <c r="A54" s="113" t="s">
        <v>226</v>
      </c>
      <c r="B54" s="114" t="s">
        <v>227</v>
      </c>
      <c r="C54" s="116"/>
      <c r="D54" s="120"/>
      <c r="E54" s="117"/>
      <c r="F54" s="520">
        <f>IF(Charges!F52&lt;Produits!F51,Produits!F51-Charges!F52,0)</f>
        <v>0</v>
      </c>
      <c r="G54" s="521"/>
      <c r="H54" s="520">
        <f>IF(Charges!H52&lt;Produits!H51,Produits!H51-Charges!H52,0)</f>
        <v>0</v>
      </c>
      <c r="I54" s="543"/>
    </row>
    <row r="55" spans="1:9" ht="9.75" customHeight="1">
      <c r="A55" s="113"/>
      <c r="B55" s="125"/>
      <c r="C55" s="116"/>
      <c r="D55" s="120"/>
      <c r="E55" s="117"/>
      <c r="F55" s="524"/>
      <c r="G55" s="525"/>
      <c r="H55" s="524"/>
      <c r="I55" s="545"/>
    </row>
    <row r="56" spans="1:9" ht="12.75">
      <c r="A56" s="113" t="s">
        <v>228</v>
      </c>
      <c r="B56" s="114" t="s">
        <v>229</v>
      </c>
      <c r="C56" s="116"/>
      <c r="D56" s="120"/>
      <c r="E56" s="117"/>
      <c r="F56" s="415">
        <f>F36+F52</f>
        <v>18535864.57</v>
      </c>
      <c r="G56" s="517"/>
      <c r="H56" s="415">
        <f>H36+H52</f>
        <v>22460995.319999997</v>
      </c>
      <c r="I56" s="416"/>
    </row>
    <row r="57" spans="1:9" ht="9.75" customHeight="1">
      <c r="A57" s="113"/>
      <c r="B57" s="125"/>
      <c r="C57" s="116"/>
      <c r="D57" s="116"/>
      <c r="E57" s="117"/>
      <c r="F57" s="524"/>
      <c r="G57" s="525"/>
      <c r="H57" s="524"/>
      <c r="I57" s="545"/>
    </row>
    <row r="58" spans="1:9" ht="12.75">
      <c r="A58" s="113" t="s">
        <v>230</v>
      </c>
      <c r="B58" s="114" t="s">
        <v>231</v>
      </c>
      <c r="C58" s="116"/>
      <c r="D58" s="116"/>
      <c r="E58" s="117"/>
      <c r="F58" s="520">
        <f>IF(Charges!F56&lt;Produits!F55,Produits!F55-Charges!F56,0)</f>
        <v>117866.3599999994</v>
      </c>
      <c r="G58" s="521"/>
      <c r="H58" s="520">
        <f>IF(Charges!H56&lt;Produits!H55,Produits!H55-Charges!H56,0)</f>
        <v>0</v>
      </c>
      <c r="I58" s="543"/>
    </row>
    <row r="59" spans="1:9" ht="9.75" customHeight="1">
      <c r="A59" s="113"/>
      <c r="B59" s="114"/>
      <c r="C59" s="116"/>
      <c r="D59" s="116"/>
      <c r="E59" s="117"/>
      <c r="F59" s="522"/>
      <c r="G59" s="523"/>
      <c r="H59" s="522"/>
      <c r="I59" s="544"/>
    </row>
    <row r="60" spans="1:9" ht="12.75">
      <c r="A60" s="113" t="s">
        <v>232</v>
      </c>
      <c r="B60" s="114" t="s">
        <v>233</v>
      </c>
      <c r="C60" s="116"/>
      <c r="D60" s="116"/>
      <c r="E60" s="117"/>
      <c r="F60" s="515"/>
      <c r="G60" s="516"/>
      <c r="H60" s="515"/>
      <c r="I60" s="541"/>
    </row>
    <row r="61" spans="1:9" ht="12.75">
      <c r="A61" s="113"/>
      <c r="B61" s="110" t="s">
        <v>50</v>
      </c>
      <c r="C61" s="116" t="s">
        <v>234</v>
      </c>
      <c r="D61" s="116"/>
      <c r="E61" s="117">
        <v>69201</v>
      </c>
      <c r="F61" s="513">
        <v>224442.61</v>
      </c>
      <c r="G61" s="514"/>
      <c r="H61" s="513">
        <v>0</v>
      </c>
      <c r="I61" s="540"/>
    </row>
    <row r="62" spans="1:9" ht="12.75">
      <c r="A62" s="113"/>
      <c r="B62" s="110" t="s">
        <v>52</v>
      </c>
      <c r="C62" s="116" t="s">
        <v>235</v>
      </c>
      <c r="D62" s="116"/>
      <c r="E62" s="117">
        <v>69202</v>
      </c>
      <c r="F62" s="513">
        <v>0</v>
      </c>
      <c r="G62" s="514"/>
      <c r="H62" s="513">
        <v>0</v>
      </c>
      <c r="I62" s="540"/>
    </row>
    <row r="63" spans="1:9" ht="18" customHeight="1">
      <c r="A63" s="113"/>
      <c r="B63" s="125"/>
      <c r="C63" s="120" t="s">
        <v>236</v>
      </c>
      <c r="D63" s="120"/>
      <c r="E63" s="117">
        <v>69</v>
      </c>
      <c r="F63" s="520">
        <f>SUM(F61:F62)</f>
        <v>224442.61</v>
      </c>
      <c r="G63" s="521"/>
      <c r="H63" s="551">
        <f>SUM(H61:H62)</f>
        <v>0</v>
      </c>
      <c r="I63" s="552"/>
    </row>
    <row r="64" spans="1:9" ht="9.75" customHeight="1">
      <c r="A64" s="113"/>
      <c r="B64" s="125"/>
      <c r="C64" s="116"/>
      <c r="D64" s="116"/>
      <c r="E64" s="117"/>
      <c r="F64" s="524"/>
      <c r="G64" s="525"/>
      <c r="H64" s="524"/>
      <c r="I64" s="545"/>
    </row>
    <row r="65" spans="1:9" ht="13.5" thickBot="1">
      <c r="A65" s="113" t="s">
        <v>237</v>
      </c>
      <c r="B65" s="114" t="s">
        <v>238</v>
      </c>
      <c r="C65" s="116"/>
      <c r="D65" s="116"/>
      <c r="E65" s="126"/>
      <c r="F65" s="537">
        <f>F56+F63</f>
        <v>18760307.18</v>
      </c>
      <c r="G65" s="538"/>
      <c r="H65" s="537">
        <f>H56+H63</f>
        <v>22460995.319999997</v>
      </c>
      <c r="I65" s="553"/>
    </row>
    <row r="66" spans="1:9" ht="15">
      <c r="A66" s="19"/>
      <c r="B66" s="21"/>
      <c r="C66" s="21"/>
      <c r="D66" s="21"/>
      <c r="E66" s="22"/>
      <c r="F66" s="20"/>
      <c r="G66" s="20"/>
      <c r="H66" s="20"/>
      <c r="I66" s="20"/>
    </row>
  </sheetData>
  <sheetProtection/>
  <mergeCells count="128">
    <mergeCell ref="H61:I61"/>
    <mergeCell ref="H55:I55"/>
    <mergeCell ref="H62:I62"/>
    <mergeCell ref="H63:I63"/>
    <mergeCell ref="H64:I64"/>
    <mergeCell ref="H65:I65"/>
    <mergeCell ref="H56:I56"/>
    <mergeCell ref="H57:I57"/>
    <mergeCell ref="H58:I58"/>
    <mergeCell ref="H59:I59"/>
    <mergeCell ref="H60:I60"/>
    <mergeCell ref="H49:I49"/>
    <mergeCell ref="H50:I50"/>
    <mergeCell ref="H51:I51"/>
    <mergeCell ref="H52:I52"/>
    <mergeCell ref="H53:I53"/>
    <mergeCell ref="H54:I54"/>
    <mergeCell ref="H43:I43"/>
    <mergeCell ref="H44:I44"/>
    <mergeCell ref="H45:I45"/>
    <mergeCell ref="H46:I46"/>
    <mergeCell ref="H47:I47"/>
    <mergeCell ref="H48:I48"/>
    <mergeCell ref="H37:I37"/>
    <mergeCell ref="H38:I38"/>
    <mergeCell ref="H39:I39"/>
    <mergeCell ref="H40:I40"/>
    <mergeCell ref="H41:I41"/>
    <mergeCell ref="H42:I42"/>
    <mergeCell ref="H31:I31"/>
    <mergeCell ref="H32:I32"/>
    <mergeCell ref="H33:I33"/>
    <mergeCell ref="H34:I34"/>
    <mergeCell ref="H35:I35"/>
    <mergeCell ref="H36:I36"/>
    <mergeCell ref="H25:I25"/>
    <mergeCell ref="H26:I26"/>
    <mergeCell ref="H27:I27"/>
    <mergeCell ref="H28:I28"/>
    <mergeCell ref="H29:I29"/>
    <mergeCell ref="H30:I30"/>
    <mergeCell ref="H19:I19"/>
    <mergeCell ref="H20:I20"/>
    <mergeCell ref="H21:I21"/>
    <mergeCell ref="H22:I22"/>
    <mergeCell ref="H23:I23"/>
    <mergeCell ref="H24:I24"/>
    <mergeCell ref="H13:I13"/>
    <mergeCell ref="H14:I14"/>
    <mergeCell ref="H15:I15"/>
    <mergeCell ref="H16:I16"/>
    <mergeCell ref="H17:I17"/>
    <mergeCell ref="H18:I18"/>
    <mergeCell ref="F61:G61"/>
    <mergeCell ref="F62:G62"/>
    <mergeCell ref="F63:G63"/>
    <mergeCell ref="F64:G64"/>
    <mergeCell ref="F65:G65"/>
    <mergeCell ref="H8:I8"/>
    <mergeCell ref="H9:I9"/>
    <mergeCell ref="H10:I10"/>
    <mergeCell ref="H11:I11"/>
    <mergeCell ref="H12:I12"/>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31:G31"/>
    <mergeCell ref="F32:G32"/>
    <mergeCell ref="F33:G33"/>
    <mergeCell ref="F34:G34"/>
    <mergeCell ref="F35:G35"/>
    <mergeCell ref="F36:G36"/>
    <mergeCell ref="F25:G25"/>
    <mergeCell ref="F26:G26"/>
    <mergeCell ref="F27:G27"/>
    <mergeCell ref="F28:G28"/>
    <mergeCell ref="F29:G29"/>
    <mergeCell ref="F30:G30"/>
    <mergeCell ref="F19:G19"/>
    <mergeCell ref="F20:G20"/>
    <mergeCell ref="F21:G21"/>
    <mergeCell ref="F22:G22"/>
    <mergeCell ref="F23:G23"/>
    <mergeCell ref="F24:G24"/>
    <mergeCell ref="F13:G13"/>
    <mergeCell ref="F14:G14"/>
    <mergeCell ref="F15:G15"/>
    <mergeCell ref="F16:G16"/>
    <mergeCell ref="F17:G17"/>
    <mergeCell ref="F18:G18"/>
    <mergeCell ref="B51:D52"/>
    <mergeCell ref="A3:E3"/>
    <mergeCell ref="A1:B2"/>
    <mergeCell ref="C1:C2"/>
    <mergeCell ref="B23:D24"/>
    <mergeCell ref="F8:G8"/>
    <mergeCell ref="F9:G9"/>
    <mergeCell ref="F10:G10"/>
    <mergeCell ref="F11:G11"/>
    <mergeCell ref="F12:G12"/>
    <mergeCell ref="E5:E7"/>
    <mergeCell ref="G1:H1"/>
    <mergeCell ref="G2:H2"/>
    <mergeCell ref="G3:H3"/>
    <mergeCell ref="D1:F2"/>
    <mergeCell ref="F5:G7"/>
    <mergeCell ref="H5:I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3.xml><?xml version="1.0" encoding="utf-8"?>
<worksheet xmlns="http://schemas.openxmlformats.org/spreadsheetml/2006/main" xmlns:r="http://schemas.openxmlformats.org/officeDocument/2006/relationships">
  <sheetPr codeName="Feuil9"/>
  <dimension ref="A1:J68"/>
  <sheetViews>
    <sheetView workbookViewId="0" topLeftCell="A37">
      <selection activeCell="A1" sqref="A1:B2"/>
    </sheetView>
  </sheetViews>
  <sheetFormatPr defaultColWidth="11.421875" defaultRowHeight="12.75"/>
  <cols>
    <col min="1" max="1" width="8.8515625" style="0" customWidth="1"/>
    <col min="2" max="2" width="6.8515625" style="0" customWidth="1"/>
    <col min="3" max="3" width="40.421875" style="0" customWidth="1"/>
    <col min="4" max="4" width="7.7109375" style="0" customWidth="1"/>
    <col min="5" max="5" width="10.7109375" style="0" customWidth="1"/>
    <col min="6" max="6" width="11.57421875" style="0" customWidth="1"/>
    <col min="7" max="8" width="6.7109375" style="0" customWidth="1"/>
    <col min="9" max="9" width="11.57421875" style="0" customWidth="1"/>
  </cols>
  <sheetData>
    <row r="1" spans="1:10" ht="12.75" customHeight="1">
      <c r="A1" s="317" t="str">
        <f>Coordonnées!A1</f>
        <v>Synthèse des Comptes</v>
      </c>
      <c r="B1" s="318"/>
      <c r="C1" s="314" t="str">
        <f>Coordonnées!D1</f>
        <v>Administration communale de :</v>
      </c>
      <c r="D1" s="318" t="str">
        <f>Coordonnées!J1</f>
        <v>HAM-SUR-HEURE-NALINNES</v>
      </c>
      <c r="E1" s="318"/>
      <c r="F1" s="318"/>
      <c r="G1" s="314" t="str">
        <f>Coordonnées!P1</f>
        <v>Code INS</v>
      </c>
      <c r="H1" s="447"/>
      <c r="I1" s="201">
        <f>Coordonnées!R1</f>
        <v>56086</v>
      </c>
      <c r="J1" s="23"/>
    </row>
    <row r="2" spans="1:10" ht="12.75">
      <c r="A2" s="319"/>
      <c r="B2" s="320"/>
      <c r="C2" s="315"/>
      <c r="D2" s="320"/>
      <c r="E2" s="320"/>
      <c r="F2" s="320"/>
      <c r="G2" s="316" t="str">
        <f>Coordonnées!P2</f>
        <v>Exercice:</v>
      </c>
      <c r="H2" s="467"/>
      <c r="I2" s="202">
        <f>Coordonnées!R2</f>
        <v>2020</v>
      </c>
      <c r="J2" s="23"/>
    </row>
    <row r="3" spans="1:10" ht="12.75">
      <c r="A3" s="463" t="str">
        <f>Coordonnées!A3</f>
        <v>Modèle officiel généré par l'application eComptes © SPW.INTERIEUR &amp; ACTION SOCIALE</v>
      </c>
      <c r="B3" s="463"/>
      <c r="C3" s="463"/>
      <c r="D3" s="463"/>
      <c r="E3" s="463"/>
      <c r="F3" s="200"/>
      <c r="G3" s="468" t="str">
        <f>Coordonnées!P3</f>
        <v>Version:</v>
      </c>
      <c r="H3" s="469"/>
      <c r="I3" s="191">
        <f>Coordonnées!R3</f>
        <v>1</v>
      </c>
      <c r="J3" s="23"/>
    </row>
    <row r="4" spans="1:10" ht="13.5" thickBot="1">
      <c r="A4" s="45"/>
      <c r="B4" s="46"/>
      <c r="C4" s="47"/>
      <c r="D4" s="47"/>
      <c r="E4" s="48"/>
      <c r="F4" s="37"/>
      <c r="G4" s="37"/>
      <c r="H4" s="37"/>
      <c r="I4" s="46"/>
      <c r="J4" s="23"/>
    </row>
    <row r="5" spans="1:10" ht="12.75">
      <c r="A5" s="87"/>
      <c r="B5" s="88"/>
      <c r="C5" s="89"/>
      <c r="D5" s="89"/>
      <c r="E5" s="558" t="s">
        <v>41</v>
      </c>
      <c r="F5" s="560">
        <f>I2</f>
        <v>2020</v>
      </c>
      <c r="G5" s="561"/>
      <c r="H5" s="566">
        <f>F5-1</f>
        <v>2019</v>
      </c>
      <c r="I5" s="567"/>
      <c r="J5" s="23"/>
    </row>
    <row r="6" spans="1:10" ht="12.75">
      <c r="A6" s="90" t="s">
        <v>183</v>
      </c>
      <c r="B6" s="91"/>
      <c r="C6" s="91"/>
      <c r="D6" s="91"/>
      <c r="E6" s="559"/>
      <c r="F6" s="562"/>
      <c r="G6" s="563"/>
      <c r="H6" s="568"/>
      <c r="I6" s="569"/>
      <c r="J6" s="24"/>
    </row>
    <row r="7" spans="1:10" ht="11.25" customHeight="1" thickBot="1">
      <c r="A7" s="92"/>
      <c r="B7" s="93"/>
      <c r="C7" s="93"/>
      <c r="D7" s="93"/>
      <c r="E7" s="559"/>
      <c r="F7" s="564"/>
      <c r="G7" s="565"/>
      <c r="H7" s="570"/>
      <c r="I7" s="571"/>
      <c r="J7" s="24"/>
    </row>
    <row r="8" spans="1:10" ht="12.75">
      <c r="A8" s="94" t="s">
        <v>239</v>
      </c>
      <c r="B8" s="95" t="s">
        <v>240</v>
      </c>
      <c r="C8" s="93"/>
      <c r="D8" s="93"/>
      <c r="E8" s="96" t="s">
        <v>186</v>
      </c>
      <c r="F8" s="572"/>
      <c r="G8" s="573"/>
      <c r="H8" s="593"/>
      <c r="I8" s="594"/>
      <c r="J8" s="23"/>
    </row>
    <row r="9" spans="1:10" ht="12.75">
      <c r="A9" s="92"/>
      <c r="B9" s="97" t="s">
        <v>131</v>
      </c>
      <c r="C9" s="98" t="s">
        <v>241</v>
      </c>
      <c r="D9" s="98"/>
      <c r="E9" s="99">
        <v>70</v>
      </c>
      <c r="F9" s="574">
        <v>11062374.99</v>
      </c>
      <c r="G9" s="575"/>
      <c r="H9" s="595">
        <v>11092591.34</v>
      </c>
      <c r="I9" s="596"/>
      <c r="J9" s="23"/>
    </row>
    <row r="10" spans="1:10" ht="12.75">
      <c r="A10" s="92"/>
      <c r="B10" s="97" t="s">
        <v>133</v>
      </c>
      <c r="C10" s="98" t="s">
        <v>242</v>
      </c>
      <c r="D10" s="98"/>
      <c r="E10" s="99">
        <v>71</v>
      </c>
      <c r="F10" s="574">
        <v>787556.82</v>
      </c>
      <c r="G10" s="575"/>
      <c r="H10" s="595">
        <v>1154606.95</v>
      </c>
      <c r="I10" s="596"/>
      <c r="J10" s="23"/>
    </row>
    <row r="11" spans="1:10" ht="12.75">
      <c r="A11" s="92"/>
      <c r="B11" s="97" t="s">
        <v>135</v>
      </c>
      <c r="C11" s="98" t="s">
        <v>243</v>
      </c>
      <c r="D11" s="98"/>
      <c r="E11" s="100"/>
      <c r="F11" s="574"/>
      <c r="G11" s="575"/>
      <c r="H11" s="595"/>
      <c r="I11" s="596"/>
      <c r="J11" s="23"/>
    </row>
    <row r="12" spans="1:10" ht="12.75">
      <c r="A12" s="92"/>
      <c r="B12" s="97"/>
      <c r="C12" s="98" t="s">
        <v>244</v>
      </c>
      <c r="D12" s="98"/>
      <c r="E12" s="99" t="s">
        <v>245</v>
      </c>
      <c r="F12" s="574">
        <v>4320545</v>
      </c>
      <c r="G12" s="575"/>
      <c r="H12" s="595">
        <v>4131443.73</v>
      </c>
      <c r="I12" s="596"/>
      <c r="J12" s="23"/>
    </row>
    <row r="13" spans="1:10" ht="12.75">
      <c r="A13" s="92"/>
      <c r="B13" s="97" t="s">
        <v>146</v>
      </c>
      <c r="C13" s="98" t="s">
        <v>246</v>
      </c>
      <c r="D13" s="98"/>
      <c r="E13" s="99">
        <v>74</v>
      </c>
      <c r="F13" s="574">
        <v>14546.2</v>
      </c>
      <c r="G13" s="575"/>
      <c r="H13" s="595">
        <v>14298.56</v>
      </c>
      <c r="I13" s="596"/>
      <c r="J13" s="23"/>
    </row>
    <row r="14" spans="1:10" ht="12.75">
      <c r="A14" s="92"/>
      <c r="B14" s="97" t="s">
        <v>159</v>
      </c>
      <c r="C14" s="98" t="s">
        <v>247</v>
      </c>
      <c r="D14" s="98"/>
      <c r="E14" s="99">
        <v>75</v>
      </c>
      <c r="F14" s="576">
        <f>SUM(F16:F17)</f>
        <v>371608.24</v>
      </c>
      <c r="G14" s="577"/>
      <c r="H14" s="597">
        <f>SUM(H16:H17)</f>
        <v>430434</v>
      </c>
      <c r="I14" s="598"/>
      <c r="J14" s="23"/>
    </row>
    <row r="15" spans="1:10" ht="12.75">
      <c r="A15" s="92"/>
      <c r="B15" s="97" t="s">
        <v>186</v>
      </c>
      <c r="C15" s="98" t="s">
        <v>248</v>
      </c>
      <c r="D15" s="98"/>
      <c r="E15" s="99"/>
      <c r="F15" s="578"/>
      <c r="G15" s="579"/>
      <c r="H15" s="599"/>
      <c r="I15" s="600"/>
      <c r="J15" s="23"/>
    </row>
    <row r="16" spans="1:10" ht="12.75">
      <c r="A16" s="92"/>
      <c r="B16" s="97"/>
      <c r="C16" s="98" t="s">
        <v>249</v>
      </c>
      <c r="D16" s="98"/>
      <c r="E16" s="99" t="s">
        <v>250</v>
      </c>
      <c r="F16" s="574">
        <v>6198.7</v>
      </c>
      <c r="G16" s="575"/>
      <c r="H16" s="595">
        <v>21694.09</v>
      </c>
      <c r="I16" s="596"/>
      <c r="J16" s="23"/>
    </row>
    <row r="17" spans="1:10" ht="12.75">
      <c r="A17" s="92"/>
      <c r="B17" s="97"/>
      <c r="C17" s="98" t="s">
        <v>251</v>
      </c>
      <c r="D17" s="98"/>
      <c r="E17" s="99" t="s">
        <v>252</v>
      </c>
      <c r="F17" s="574">
        <v>365409.54</v>
      </c>
      <c r="G17" s="575"/>
      <c r="H17" s="595">
        <v>408739.91</v>
      </c>
      <c r="I17" s="596"/>
      <c r="J17" s="23"/>
    </row>
    <row r="18" spans="1:10" ht="9.75" customHeight="1">
      <c r="A18" s="92"/>
      <c r="B18" s="93"/>
      <c r="C18" s="98"/>
      <c r="D18" s="98"/>
      <c r="E18" s="99"/>
      <c r="F18" s="574"/>
      <c r="G18" s="575"/>
      <c r="H18" s="595"/>
      <c r="I18" s="596"/>
      <c r="J18" s="23"/>
    </row>
    <row r="19" spans="1:10" ht="12.75">
      <c r="A19" s="94" t="s">
        <v>127</v>
      </c>
      <c r="B19" s="95" t="s">
        <v>253</v>
      </c>
      <c r="C19" s="93"/>
      <c r="D19" s="93"/>
      <c r="E19" s="99" t="s">
        <v>254</v>
      </c>
      <c r="F19" s="415">
        <f>SUM(F9:F14)</f>
        <v>16556631.25</v>
      </c>
      <c r="G19" s="433"/>
      <c r="H19" s="517">
        <f>SUM(H9:H14)</f>
        <v>16823374.58</v>
      </c>
      <c r="I19" s="416"/>
      <c r="J19" s="24"/>
    </row>
    <row r="20" spans="1:10" ht="9.75" customHeight="1">
      <c r="A20" s="92"/>
      <c r="B20" s="93"/>
      <c r="C20" s="98"/>
      <c r="D20" s="98"/>
      <c r="E20" s="99"/>
      <c r="F20" s="580"/>
      <c r="G20" s="581"/>
      <c r="H20" s="601"/>
      <c r="I20" s="602"/>
      <c r="J20" s="24"/>
    </row>
    <row r="21" spans="1:10" ht="12.75">
      <c r="A21" s="94" t="s">
        <v>129</v>
      </c>
      <c r="B21" s="101" t="s">
        <v>255</v>
      </c>
      <c r="C21" s="95"/>
      <c r="D21" s="95"/>
      <c r="E21" s="99" t="s">
        <v>186</v>
      </c>
      <c r="F21" s="582">
        <f>IF(Charges!F19&gt;Produits!F19,Charges!F19-Produits!F19,0)</f>
        <v>0</v>
      </c>
      <c r="G21" s="583"/>
      <c r="H21" s="582">
        <f>IF(Charges!H19&gt;Produits!H19,Charges!H19-Produits!H19,0)</f>
        <v>0</v>
      </c>
      <c r="I21" s="603"/>
      <c r="J21" s="23"/>
    </row>
    <row r="22" spans="1:10" ht="9.75" customHeight="1">
      <c r="A22" s="94"/>
      <c r="B22" s="101"/>
      <c r="C22" s="95"/>
      <c r="D22" s="95"/>
      <c r="E22" s="99"/>
      <c r="F22" s="528"/>
      <c r="G22" s="584"/>
      <c r="H22" s="529"/>
      <c r="I22" s="547"/>
      <c r="J22" s="23"/>
    </row>
    <row r="23" spans="1:10" ht="12.75">
      <c r="A23" s="94" t="s">
        <v>137</v>
      </c>
      <c r="B23" s="554" t="s">
        <v>290</v>
      </c>
      <c r="C23" s="554"/>
      <c r="D23" s="555"/>
      <c r="E23" s="100" t="s">
        <v>201</v>
      </c>
      <c r="F23" s="585"/>
      <c r="G23" s="586"/>
      <c r="H23" s="604"/>
      <c r="I23" s="605"/>
      <c r="J23" s="24"/>
    </row>
    <row r="24" spans="1:10" ht="12.75">
      <c r="A24" s="92"/>
      <c r="B24" s="554"/>
      <c r="C24" s="554"/>
      <c r="D24" s="555"/>
      <c r="E24" s="99"/>
      <c r="F24" s="587"/>
      <c r="G24" s="588"/>
      <c r="H24" s="606"/>
      <c r="I24" s="607"/>
      <c r="J24" s="24"/>
    </row>
    <row r="25" spans="1:10" ht="12.75">
      <c r="A25" s="92"/>
      <c r="B25" s="97" t="s">
        <v>131</v>
      </c>
      <c r="C25" s="98" t="s">
        <v>256</v>
      </c>
      <c r="D25" s="98"/>
      <c r="E25" s="99">
        <v>761</v>
      </c>
      <c r="F25" s="574">
        <v>530708.65</v>
      </c>
      <c r="G25" s="575"/>
      <c r="H25" s="595">
        <v>534102.36</v>
      </c>
      <c r="I25" s="596"/>
      <c r="J25" s="23"/>
    </row>
    <row r="26" spans="1:10" ht="12.75">
      <c r="A26" s="92"/>
      <c r="B26" s="97" t="s">
        <v>133</v>
      </c>
      <c r="C26" s="98" t="s">
        <v>257</v>
      </c>
      <c r="D26" s="98"/>
      <c r="E26" s="99">
        <v>764</v>
      </c>
      <c r="F26" s="574">
        <v>0</v>
      </c>
      <c r="G26" s="575"/>
      <c r="H26" s="595">
        <v>0</v>
      </c>
      <c r="I26" s="596"/>
      <c r="J26" s="23"/>
    </row>
    <row r="27" spans="1:10" ht="12.75">
      <c r="A27" s="92"/>
      <c r="B27" s="97" t="s">
        <v>135</v>
      </c>
      <c r="C27" s="98" t="s">
        <v>258</v>
      </c>
      <c r="D27" s="98"/>
      <c r="E27" s="99">
        <v>765</v>
      </c>
      <c r="F27" s="574">
        <v>1014502.5</v>
      </c>
      <c r="G27" s="575"/>
      <c r="H27" s="595">
        <v>967894.63</v>
      </c>
      <c r="I27" s="596"/>
      <c r="J27" s="23"/>
    </row>
    <row r="28" spans="1:10" ht="23.25" customHeight="1">
      <c r="A28" s="92"/>
      <c r="B28" s="192" t="s">
        <v>146</v>
      </c>
      <c r="C28" s="556" t="s">
        <v>292</v>
      </c>
      <c r="D28" s="557"/>
      <c r="E28" s="99">
        <v>767</v>
      </c>
      <c r="F28" s="574">
        <v>268999.03</v>
      </c>
      <c r="G28" s="575"/>
      <c r="H28" s="595">
        <v>250871.78</v>
      </c>
      <c r="I28" s="596"/>
      <c r="J28" s="24"/>
    </row>
    <row r="29" spans="1:10" ht="12.75">
      <c r="A29" s="92"/>
      <c r="B29" s="97" t="s">
        <v>159</v>
      </c>
      <c r="C29" s="98" t="s">
        <v>259</v>
      </c>
      <c r="D29" s="98"/>
      <c r="E29" s="99">
        <v>769</v>
      </c>
      <c r="F29" s="574">
        <v>0</v>
      </c>
      <c r="G29" s="575"/>
      <c r="H29" s="595">
        <v>0</v>
      </c>
      <c r="I29" s="596"/>
      <c r="J29" s="23"/>
    </row>
    <row r="30" spans="1:10" ht="9.75" customHeight="1">
      <c r="A30" s="92"/>
      <c r="B30" s="93"/>
      <c r="C30" s="98"/>
      <c r="D30" s="98"/>
      <c r="E30" s="99"/>
      <c r="F30" s="574"/>
      <c r="G30" s="575"/>
      <c r="H30" s="595"/>
      <c r="I30" s="596"/>
      <c r="J30" s="24"/>
    </row>
    <row r="31" spans="1:10" ht="12.75">
      <c r="A31" s="94" t="s">
        <v>141</v>
      </c>
      <c r="B31" s="95" t="s">
        <v>260</v>
      </c>
      <c r="C31" s="93"/>
      <c r="D31" s="93"/>
      <c r="E31" s="99">
        <v>76</v>
      </c>
      <c r="F31" s="415">
        <f>SUM(F25:F29)</f>
        <v>1814210.18</v>
      </c>
      <c r="G31" s="433"/>
      <c r="H31" s="517">
        <f>SUM(H25:H29)</f>
        <v>1752868.77</v>
      </c>
      <c r="I31" s="416"/>
      <c r="J31" s="23"/>
    </row>
    <row r="32" spans="1:10" ht="9.75" customHeight="1">
      <c r="A32" s="94"/>
      <c r="B32" s="95"/>
      <c r="C32" s="93"/>
      <c r="D32" s="93"/>
      <c r="E32" s="99"/>
      <c r="F32" s="528"/>
      <c r="G32" s="584"/>
      <c r="H32" s="529"/>
      <c r="I32" s="547"/>
      <c r="J32" s="23"/>
    </row>
    <row r="33" spans="1:10" ht="12.75">
      <c r="A33" s="94" t="s">
        <v>148</v>
      </c>
      <c r="B33" s="95" t="s">
        <v>261</v>
      </c>
      <c r="C33" s="98"/>
      <c r="D33" s="98"/>
      <c r="E33" s="99" t="s">
        <v>262</v>
      </c>
      <c r="F33" s="415">
        <f>F19+F31</f>
        <v>18370841.43</v>
      </c>
      <c r="G33" s="433"/>
      <c r="H33" s="517">
        <f>H19+H31</f>
        <v>18576243.349999998</v>
      </c>
      <c r="I33" s="416"/>
      <c r="J33" s="23"/>
    </row>
    <row r="34" spans="1:10" ht="9.75" customHeight="1">
      <c r="A34" s="94"/>
      <c r="B34" s="95"/>
      <c r="C34" s="98"/>
      <c r="D34" s="98"/>
      <c r="E34" s="99"/>
      <c r="F34" s="528"/>
      <c r="G34" s="584"/>
      <c r="H34" s="529"/>
      <c r="I34" s="547"/>
      <c r="J34" s="23"/>
    </row>
    <row r="35" spans="1:10" ht="12.75">
      <c r="A35" s="94" t="s">
        <v>152</v>
      </c>
      <c r="B35" s="95" t="s">
        <v>263</v>
      </c>
      <c r="C35" s="98"/>
      <c r="D35" s="98"/>
      <c r="E35" s="99" t="s">
        <v>186</v>
      </c>
      <c r="F35" s="582">
        <f>IF(Charges!F36&gt;Produits!F33,Charges!F36-Produits!F33,0)</f>
        <v>0</v>
      </c>
      <c r="G35" s="583"/>
      <c r="H35" s="582">
        <f>IF(Charges!H36&gt;Produits!H33,Charges!H36-Produits!H33,0)</f>
        <v>2582714.6999999993</v>
      </c>
      <c r="I35" s="603"/>
      <c r="J35" s="23"/>
    </row>
    <row r="36" spans="1:10" ht="9.75" customHeight="1">
      <c r="A36" s="94"/>
      <c r="B36" s="95"/>
      <c r="C36" s="98"/>
      <c r="D36" s="98"/>
      <c r="E36" s="99"/>
      <c r="F36" s="589"/>
      <c r="G36" s="590"/>
      <c r="H36" s="608"/>
      <c r="I36" s="609"/>
      <c r="J36" s="23"/>
    </row>
    <row r="37" spans="1:10" ht="12.75">
      <c r="A37" s="94" t="s">
        <v>165</v>
      </c>
      <c r="B37" s="95" t="s">
        <v>264</v>
      </c>
      <c r="C37" s="98"/>
      <c r="D37" s="98"/>
      <c r="E37" s="99"/>
      <c r="F37" s="585"/>
      <c r="G37" s="586"/>
      <c r="H37" s="604"/>
      <c r="I37" s="605"/>
      <c r="J37" s="23"/>
    </row>
    <row r="38" spans="1:10" ht="12.75">
      <c r="A38" s="94"/>
      <c r="B38" s="97" t="s">
        <v>131</v>
      </c>
      <c r="C38" s="98" t="s">
        <v>265</v>
      </c>
      <c r="D38" s="98"/>
      <c r="E38" s="99">
        <v>771</v>
      </c>
      <c r="F38" s="574">
        <v>39969.48</v>
      </c>
      <c r="G38" s="575"/>
      <c r="H38" s="595">
        <v>164144.99</v>
      </c>
      <c r="I38" s="596"/>
      <c r="J38" s="23"/>
    </row>
    <row r="39" spans="1:10" ht="12.75">
      <c r="A39" s="94"/>
      <c r="B39" s="97" t="s">
        <v>133</v>
      </c>
      <c r="C39" s="98" t="s">
        <v>266</v>
      </c>
      <c r="D39" s="98"/>
      <c r="E39" s="99">
        <v>772</v>
      </c>
      <c r="F39" s="574">
        <v>9384.31</v>
      </c>
      <c r="G39" s="575"/>
      <c r="H39" s="595">
        <v>0</v>
      </c>
      <c r="I39" s="596"/>
      <c r="J39" s="23"/>
    </row>
    <row r="40" spans="1:10" ht="12.75">
      <c r="A40" s="94"/>
      <c r="B40" s="97" t="s">
        <v>135</v>
      </c>
      <c r="C40" s="98" t="s">
        <v>267</v>
      </c>
      <c r="D40" s="98"/>
      <c r="E40" s="99">
        <v>773</v>
      </c>
      <c r="F40" s="574">
        <v>0</v>
      </c>
      <c r="G40" s="575"/>
      <c r="H40" s="595">
        <v>0</v>
      </c>
      <c r="I40" s="596"/>
      <c r="J40" s="23"/>
    </row>
    <row r="41" spans="1:10" ht="9" customHeight="1">
      <c r="A41" s="94"/>
      <c r="B41" s="98"/>
      <c r="C41" s="98"/>
      <c r="D41" s="98"/>
      <c r="E41" s="99"/>
      <c r="F41" s="574"/>
      <c r="G41" s="575"/>
      <c r="H41" s="595"/>
      <c r="I41" s="596"/>
      <c r="J41" s="23"/>
    </row>
    <row r="42" spans="1:10" ht="12.75">
      <c r="A42" s="94"/>
      <c r="B42" s="98"/>
      <c r="C42" s="95" t="s">
        <v>268</v>
      </c>
      <c r="D42" s="95"/>
      <c r="E42" s="99">
        <v>77</v>
      </c>
      <c r="F42" s="415">
        <f>SUM(F38:F40)</f>
        <v>49353.79</v>
      </c>
      <c r="G42" s="433"/>
      <c r="H42" s="517">
        <f>SUM(H38:H40)</f>
        <v>164144.99</v>
      </c>
      <c r="I42" s="416"/>
      <c r="J42" s="23"/>
    </row>
    <row r="43" spans="1:10" ht="9.75" customHeight="1">
      <c r="A43" s="94"/>
      <c r="B43" s="98"/>
      <c r="C43" s="95"/>
      <c r="D43" s="95"/>
      <c r="E43" s="99"/>
      <c r="F43" s="417"/>
      <c r="G43" s="436"/>
      <c r="H43" s="532"/>
      <c r="I43" s="418"/>
      <c r="J43" s="23"/>
    </row>
    <row r="44" spans="1:10" ht="12.75">
      <c r="A44" s="94" t="s">
        <v>176</v>
      </c>
      <c r="B44" s="95" t="s">
        <v>269</v>
      </c>
      <c r="C44" s="98"/>
      <c r="D44" s="98"/>
      <c r="E44" s="99"/>
      <c r="F44" s="585"/>
      <c r="G44" s="586"/>
      <c r="H44" s="604"/>
      <c r="I44" s="605"/>
      <c r="J44" s="23"/>
    </row>
    <row r="45" spans="1:10" ht="12.75">
      <c r="A45" s="94"/>
      <c r="B45" s="97" t="s">
        <v>131</v>
      </c>
      <c r="C45" s="98" t="s">
        <v>265</v>
      </c>
      <c r="D45" s="98"/>
      <c r="E45" s="99">
        <v>785</v>
      </c>
      <c r="F45" s="574">
        <v>0</v>
      </c>
      <c r="G45" s="575"/>
      <c r="H45" s="595">
        <v>0</v>
      </c>
      <c r="I45" s="596"/>
      <c r="J45" s="23"/>
    </row>
    <row r="46" spans="1:10" ht="12.75">
      <c r="A46" s="94"/>
      <c r="B46" s="97" t="s">
        <v>133</v>
      </c>
      <c r="C46" s="98" t="s">
        <v>266</v>
      </c>
      <c r="D46" s="98"/>
      <c r="E46" s="99">
        <v>786</v>
      </c>
      <c r="F46" s="574">
        <v>233535.71</v>
      </c>
      <c r="G46" s="575"/>
      <c r="H46" s="595">
        <v>589467.34</v>
      </c>
      <c r="I46" s="596"/>
      <c r="J46" s="23"/>
    </row>
    <row r="47" spans="1:10" ht="9" customHeight="1">
      <c r="A47" s="94"/>
      <c r="B47" s="98"/>
      <c r="C47" s="98"/>
      <c r="D47" s="98"/>
      <c r="E47" s="99"/>
      <c r="F47" s="585"/>
      <c r="G47" s="586"/>
      <c r="H47" s="604"/>
      <c r="I47" s="605"/>
      <c r="J47" s="23"/>
    </row>
    <row r="48" spans="1:10" ht="12.75">
      <c r="A48" s="94"/>
      <c r="B48" s="98"/>
      <c r="C48" s="95" t="s">
        <v>270</v>
      </c>
      <c r="D48" s="95"/>
      <c r="E48" s="99">
        <v>78</v>
      </c>
      <c r="F48" s="582">
        <f>SUM(F45:F46)</f>
        <v>233535.71</v>
      </c>
      <c r="G48" s="583"/>
      <c r="H48" s="610">
        <f>SUM(H45:H46)</f>
        <v>589467.34</v>
      </c>
      <c r="I48" s="603"/>
      <c r="J48" s="23"/>
    </row>
    <row r="49" spans="1:10" ht="9.75" customHeight="1">
      <c r="A49" s="94"/>
      <c r="B49" s="98"/>
      <c r="C49" s="95"/>
      <c r="D49" s="95"/>
      <c r="E49" s="99"/>
      <c r="F49" s="589"/>
      <c r="G49" s="590"/>
      <c r="H49" s="608"/>
      <c r="I49" s="609"/>
      <c r="J49" s="23"/>
    </row>
    <row r="50" spans="1:10" ht="12.75">
      <c r="A50" s="94" t="s">
        <v>178</v>
      </c>
      <c r="B50" s="95" t="s">
        <v>271</v>
      </c>
      <c r="C50" s="98"/>
      <c r="D50" s="98"/>
      <c r="E50" s="99"/>
      <c r="F50" s="585"/>
      <c r="G50" s="586"/>
      <c r="H50" s="604"/>
      <c r="I50" s="605"/>
      <c r="J50" s="23"/>
    </row>
    <row r="51" spans="1:10" ht="12.75">
      <c r="A51" s="94"/>
      <c r="B51" s="95" t="s">
        <v>272</v>
      </c>
      <c r="C51" s="98"/>
      <c r="D51" s="98"/>
      <c r="E51" s="99" t="s">
        <v>273</v>
      </c>
      <c r="F51" s="415">
        <f>F42+F48</f>
        <v>282889.5</v>
      </c>
      <c r="G51" s="433"/>
      <c r="H51" s="517">
        <f>H42+H48</f>
        <v>753612.33</v>
      </c>
      <c r="I51" s="416"/>
      <c r="J51" s="23"/>
    </row>
    <row r="52" spans="1:10" ht="9.75" customHeight="1">
      <c r="A52" s="94"/>
      <c r="B52" s="95"/>
      <c r="C52" s="98"/>
      <c r="D52" s="98"/>
      <c r="E52" s="99"/>
      <c r="F52" s="528"/>
      <c r="G52" s="584"/>
      <c r="H52" s="529"/>
      <c r="I52" s="547"/>
      <c r="J52" s="23"/>
    </row>
    <row r="53" spans="1:10" ht="12.75">
      <c r="A53" s="94" t="s">
        <v>274</v>
      </c>
      <c r="B53" s="95" t="s">
        <v>275</v>
      </c>
      <c r="C53" s="98"/>
      <c r="D53" s="98"/>
      <c r="E53" s="99"/>
      <c r="F53" s="582">
        <f>IF(Charges!F52&gt;Produits!F51,Charges!F52-Produits!F51,0)</f>
        <v>106576.25</v>
      </c>
      <c r="G53" s="583"/>
      <c r="H53" s="582">
        <f>IF(Charges!H52&gt;Produits!H51,Charges!H52-Produits!H51,0)</f>
        <v>548424.9400000001</v>
      </c>
      <c r="I53" s="603"/>
      <c r="J53" s="23"/>
    </row>
    <row r="54" spans="1:10" ht="9.75" customHeight="1">
      <c r="A54" s="94"/>
      <c r="B54" s="98"/>
      <c r="C54" s="98"/>
      <c r="D54" s="98"/>
      <c r="E54" s="99"/>
      <c r="F54" s="528"/>
      <c r="G54" s="584"/>
      <c r="H54" s="529"/>
      <c r="I54" s="547"/>
      <c r="J54" s="23"/>
    </row>
    <row r="55" spans="1:10" ht="12.75">
      <c r="A55" s="94" t="s">
        <v>276</v>
      </c>
      <c r="B55" s="95" t="s">
        <v>277</v>
      </c>
      <c r="C55" s="98"/>
      <c r="D55" s="98"/>
      <c r="E55" s="99"/>
      <c r="F55" s="415">
        <f>F33+F51</f>
        <v>18653730.93</v>
      </c>
      <c r="G55" s="433"/>
      <c r="H55" s="517">
        <f>H33+H51</f>
        <v>19329855.679999996</v>
      </c>
      <c r="I55" s="416"/>
      <c r="J55" s="23"/>
    </row>
    <row r="56" spans="1:10" ht="9.75" customHeight="1">
      <c r="A56" s="94"/>
      <c r="B56" s="98"/>
      <c r="C56" s="98"/>
      <c r="D56" s="98"/>
      <c r="E56" s="99"/>
      <c r="F56" s="528"/>
      <c r="G56" s="584"/>
      <c r="H56" s="529"/>
      <c r="I56" s="547"/>
      <c r="J56" s="23"/>
    </row>
    <row r="57" spans="1:10" ht="12.75">
      <c r="A57" s="94" t="s">
        <v>278</v>
      </c>
      <c r="B57" s="95" t="s">
        <v>279</v>
      </c>
      <c r="C57" s="98"/>
      <c r="D57" s="98"/>
      <c r="E57" s="99"/>
      <c r="F57" s="582">
        <f>IF(Charges!F56&gt;Produits!F55,Charges!F56-Produits!F55,0)</f>
        <v>0</v>
      </c>
      <c r="G57" s="583"/>
      <c r="H57" s="582">
        <f>IF(Charges!H56&gt;Produits!H55,Charges!H56-Produits!H55,0)</f>
        <v>3131139.6400000006</v>
      </c>
      <c r="I57" s="603"/>
      <c r="J57" s="23"/>
    </row>
    <row r="58" spans="1:10" ht="9.75" customHeight="1">
      <c r="A58" s="94"/>
      <c r="B58" s="95"/>
      <c r="C58" s="98"/>
      <c r="D58" s="98"/>
      <c r="E58" s="99"/>
      <c r="F58" s="589"/>
      <c r="G58" s="590"/>
      <c r="H58" s="608"/>
      <c r="I58" s="609"/>
      <c r="J58" s="23"/>
    </row>
    <row r="59" spans="1:10" ht="12.75">
      <c r="A59" s="94" t="s">
        <v>280</v>
      </c>
      <c r="B59" s="95" t="s">
        <v>281</v>
      </c>
      <c r="C59" s="98"/>
      <c r="D59" s="98"/>
      <c r="E59" s="99"/>
      <c r="F59" s="587"/>
      <c r="G59" s="588"/>
      <c r="H59" s="606"/>
      <c r="I59" s="607"/>
      <c r="J59" s="23"/>
    </row>
    <row r="60" spans="1:10" ht="12.75">
      <c r="A60" s="94"/>
      <c r="B60" s="97" t="s">
        <v>131</v>
      </c>
      <c r="C60" s="98" t="s">
        <v>282</v>
      </c>
      <c r="D60" s="98"/>
      <c r="E60" s="99">
        <v>79201</v>
      </c>
      <c r="F60" s="574">
        <v>0</v>
      </c>
      <c r="G60" s="575"/>
      <c r="H60" s="595">
        <v>2582714.7</v>
      </c>
      <c r="I60" s="596"/>
      <c r="J60" s="23"/>
    </row>
    <row r="61" spans="1:10" ht="12.75">
      <c r="A61" s="94"/>
      <c r="B61" s="97" t="s">
        <v>133</v>
      </c>
      <c r="C61" s="98" t="s">
        <v>283</v>
      </c>
      <c r="D61" s="98"/>
      <c r="E61" s="99">
        <v>79202</v>
      </c>
      <c r="F61" s="574">
        <v>106576.25</v>
      </c>
      <c r="G61" s="575"/>
      <c r="H61" s="595">
        <v>548424.94</v>
      </c>
      <c r="I61" s="596"/>
      <c r="J61" s="23"/>
    </row>
    <row r="62" spans="1:10" ht="9.75" customHeight="1">
      <c r="A62" s="94"/>
      <c r="B62" s="97"/>
      <c r="C62" s="98"/>
      <c r="D62" s="98"/>
      <c r="E62" s="99"/>
      <c r="F62" s="585"/>
      <c r="G62" s="586"/>
      <c r="H62" s="604"/>
      <c r="I62" s="605"/>
      <c r="J62" s="23"/>
    </row>
    <row r="63" spans="1:10" ht="12.75">
      <c r="A63" s="94"/>
      <c r="B63" s="97"/>
      <c r="C63" s="95" t="s">
        <v>236</v>
      </c>
      <c r="D63" s="95"/>
      <c r="E63" s="99">
        <v>79</v>
      </c>
      <c r="F63" s="415">
        <f>SUM(F60:F61)</f>
        <v>106576.25</v>
      </c>
      <c r="G63" s="433"/>
      <c r="H63" s="517">
        <f>SUM(H60:H61)</f>
        <v>3131139.64</v>
      </c>
      <c r="I63" s="416"/>
      <c r="J63" s="23"/>
    </row>
    <row r="64" spans="1:10" ht="9.75" customHeight="1">
      <c r="A64" s="94"/>
      <c r="B64" s="98"/>
      <c r="C64" s="98"/>
      <c r="D64" s="98"/>
      <c r="E64" s="99"/>
      <c r="F64" s="528"/>
      <c r="G64" s="584"/>
      <c r="H64" s="529"/>
      <c r="I64" s="547"/>
      <c r="J64" s="23"/>
    </row>
    <row r="65" spans="1:10" ht="13.5" thickBot="1">
      <c r="A65" s="94" t="s">
        <v>284</v>
      </c>
      <c r="B65" s="95" t="s">
        <v>285</v>
      </c>
      <c r="C65" s="98"/>
      <c r="D65" s="98"/>
      <c r="E65" s="102"/>
      <c r="F65" s="591">
        <f>F55+F63</f>
        <v>18760307.18</v>
      </c>
      <c r="G65" s="592"/>
      <c r="H65" s="611">
        <f>H55+H63</f>
        <v>22460995.319999997</v>
      </c>
      <c r="I65" s="612"/>
      <c r="J65" s="23"/>
    </row>
    <row r="66" spans="1:10" ht="12.75">
      <c r="A66" s="103"/>
      <c r="B66" s="104"/>
      <c r="C66" s="104"/>
      <c r="D66" s="104"/>
      <c r="E66" s="105"/>
      <c r="F66" s="106"/>
      <c r="G66" s="106"/>
      <c r="H66" s="106"/>
      <c r="I66" s="106"/>
      <c r="J66" s="23"/>
    </row>
    <row r="67" spans="1:10" ht="15">
      <c r="A67" s="25"/>
      <c r="B67" s="24"/>
      <c r="C67" s="24"/>
      <c r="D67" s="24"/>
      <c r="E67" s="26"/>
      <c r="F67" s="23"/>
      <c r="G67" s="23"/>
      <c r="H67" s="23"/>
      <c r="I67" s="23"/>
      <c r="J67" s="23"/>
    </row>
    <row r="68" spans="1:10" ht="15">
      <c r="A68" s="25"/>
      <c r="B68" s="24"/>
      <c r="C68" s="24"/>
      <c r="D68" s="24"/>
      <c r="E68" s="26"/>
      <c r="F68" s="23"/>
      <c r="G68" s="23"/>
      <c r="H68" s="23"/>
      <c r="I68" s="23"/>
      <c r="J68" s="23"/>
    </row>
  </sheetData>
  <sheetProtection/>
  <mergeCells count="128">
    <mergeCell ref="H63:I63"/>
    <mergeCell ref="H64:I64"/>
    <mergeCell ref="H65:I65"/>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27:I27"/>
    <mergeCell ref="H28:I28"/>
    <mergeCell ref="H29:I29"/>
    <mergeCell ref="H30:I30"/>
    <mergeCell ref="H31:I31"/>
    <mergeCell ref="H32:I32"/>
    <mergeCell ref="H21:I21"/>
    <mergeCell ref="H22:I22"/>
    <mergeCell ref="H23:I23"/>
    <mergeCell ref="H24:I24"/>
    <mergeCell ref="H25:I25"/>
    <mergeCell ref="H26:I26"/>
    <mergeCell ref="H15:I15"/>
    <mergeCell ref="H16:I16"/>
    <mergeCell ref="H17:I17"/>
    <mergeCell ref="H18:I18"/>
    <mergeCell ref="H19:I19"/>
    <mergeCell ref="H20:I20"/>
    <mergeCell ref="F63:G63"/>
    <mergeCell ref="F64:G64"/>
    <mergeCell ref="F65:G65"/>
    <mergeCell ref="H8:I8"/>
    <mergeCell ref="H9:I9"/>
    <mergeCell ref="H10:I10"/>
    <mergeCell ref="H11:I11"/>
    <mergeCell ref="H12:I12"/>
    <mergeCell ref="H13:I13"/>
    <mergeCell ref="H14:I14"/>
    <mergeCell ref="F57:G57"/>
    <mergeCell ref="F58:G58"/>
    <mergeCell ref="F59:G59"/>
    <mergeCell ref="F60:G60"/>
    <mergeCell ref="F61:G61"/>
    <mergeCell ref="F62:G62"/>
    <mergeCell ref="F51:G51"/>
    <mergeCell ref="F52:G52"/>
    <mergeCell ref="F53:G53"/>
    <mergeCell ref="F54:G54"/>
    <mergeCell ref="F55:G55"/>
    <mergeCell ref="F56:G56"/>
    <mergeCell ref="F45:G45"/>
    <mergeCell ref="F46:G46"/>
    <mergeCell ref="F47:G47"/>
    <mergeCell ref="F48:G48"/>
    <mergeCell ref="F49:G49"/>
    <mergeCell ref="F50:G50"/>
    <mergeCell ref="F39:G39"/>
    <mergeCell ref="F40:G40"/>
    <mergeCell ref="F41:G41"/>
    <mergeCell ref="F42:G42"/>
    <mergeCell ref="F43:G43"/>
    <mergeCell ref="F44:G44"/>
    <mergeCell ref="F33:G33"/>
    <mergeCell ref="F34:G34"/>
    <mergeCell ref="F35:G35"/>
    <mergeCell ref="F36:G36"/>
    <mergeCell ref="F37:G37"/>
    <mergeCell ref="F38:G38"/>
    <mergeCell ref="F27:G27"/>
    <mergeCell ref="F28:G28"/>
    <mergeCell ref="F29:G29"/>
    <mergeCell ref="F30:G30"/>
    <mergeCell ref="F31:G31"/>
    <mergeCell ref="F32:G32"/>
    <mergeCell ref="F21:G21"/>
    <mergeCell ref="F22:G22"/>
    <mergeCell ref="F23:G23"/>
    <mergeCell ref="F24:G24"/>
    <mergeCell ref="F25:G25"/>
    <mergeCell ref="F26:G26"/>
    <mergeCell ref="F15:G15"/>
    <mergeCell ref="F16:G16"/>
    <mergeCell ref="F17:G17"/>
    <mergeCell ref="F18:G18"/>
    <mergeCell ref="F19:G19"/>
    <mergeCell ref="F20:G20"/>
    <mergeCell ref="F9:G9"/>
    <mergeCell ref="F10:G10"/>
    <mergeCell ref="F11:G11"/>
    <mergeCell ref="F12:G12"/>
    <mergeCell ref="F13:G13"/>
    <mergeCell ref="F14:G14"/>
    <mergeCell ref="G2:H2"/>
    <mergeCell ref="G3:H3"/>
    <mergeCell ref="D1:F2"/>
    <mergeCell ref="F5:G7"/>
    <mergeCell ref="H5:I7"/>
    <mergeCell ref="F8:G8"/>
    <mergeCell ref="G1:H1"/>
    <mergeCell ref="B23:D24"/>
    <mergeCell ref="C28:D28"/>
    <mergeCell ref="A1:B2"/>
    <mergeCell ref="C1:C2"/>
    <mergeCell ref="A3:E3"/>
    <mergeCell ref="E5:E7"/>
  </mergeCells>
  <printOptions/>
  <pageMargins left="0.3543307086614173" right="0.3543307086614173" top="0.3543307086614173" bottom="0.3543307086614173" header="0.11811023622047244" footer="0.11811023622047244"/>
  <pageSetup horizontalDpi="600" verticalDpi="600" orientation="portrait" paperSize="9" scale="88" r:id="rId1"/>
  <headerFooter>
    <oddFooter>&amp;RPage &amp;P</oddFooter>
  </headerFooter>
</worksheet>
</file>

<file path=xl/worksheets/sheet14.xml><?xml version="1.0" encoding="utf-8"?>
<worksheet xmlns="http://schemas.openxmlformats.org/spreadsheetml/2006/main" xmlns:r="http://schemas.openxmlformats.org/officeDocument/2006/relationships">
  <sheetPr codeName="Feuil17">
    <pageSetUpPr fitToPage="1"/>
  </sheetPr>
  <dimension ref="A1:Y139"/>
  <sheetViews>
    <sheetView workbookViewId="0" topLeftCell="A1">
      <selection activeCell="H5" sqref="H5"/>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29" t="s">
        <v>293</v>
      </c>
      <c r="B5" s="28"/>
      <c r="C5" s="28"/>
      <c r="D5" s="28"/>
      <c r="E5" s="28"/>
      <c r="F5" s="70"/>
      <c r="G5" s="49"/>
      <c r="H5" s="49"/>
      <c r="I5" s="49"/>
      <c r="J5" s="49"/>
      <c r="K5" s="49"/>
      <c r="L5" s="49"/>
      <c r="M5" s="70"/>
      <c r="N5" s="70"/>
      <c r="O5" s="70"/>
      <c r="P5" s="70"/>
      <c r="Q5" s="49"/>
      <c r="R5" s="49"/>
      <c r="S5" s="49"/>
    </row>
    <row r="6" spans="1:19" ht="16.5" customHeight="1">
      <c r="A6" s="107"/>
      <c r="B6" s="170"/>
      <c r="C6" s="170"/>
      <c r="D6" s="170"/>
      <c r="E6" s="170"/>
      <c r="F6" s="73"/>
      <c r="G6" s="73"/>
      <c r="H6" s="73"/>
      <c r="I6" s="73"/>
      <c r="J6" s="73"/>
      <c r="K6" s="73"/>
      <c r="L6" s="73"/>
      <c r="M6" s="73"/>
      <c r="N6" s="73"/>
      <c r="O6" s="73"/>
      <c r="P6" s="73"/>
      <c r="Q6" s="73"/>
      <c r="R6" s="171"/>
      <c r="S6" s="171"/>
    </row>
    <row r="7" spans="1:19" ht="16.5" customHeight="1">
      <c r="A7" s="77"/>
      <c r="B7" s="613"/>
      <c r="C7" s="614"/>
      <c r="D7" s="614"/>
      <c r="E7" s="614"/>
      <c r="F7" s="614"/>
      <c r="G7" s="614"/>
      <c r="H7" s="614"/>
      <c r="I7" s="614"/>
      <c r="J7" s="614"/>
      <c r="K7" s="614"/>
      <c r="L7" s="614"/>
      <c r="M7" s="614"/>
      <c r="N7" s="614"/>
      <c r="O7" s="614"/>
      <c r="P7" s="614"/>
      <c r="Q7" s="614"/>
      <c r="R7" s="615"/>
      <c r="S7" s="173"/>
    </row>
    <row r="8" spans="1:19" ht="16.5" customHeight="1">
      <c r="A8" s="77"/>
      <c r="B8" s="616"/>
      <c r="C8" s="617"/>
      <c r="D8" s="617"/>
      <c r="E8" s="617"/>
      <c r="F8" s="617"/>
      <c r="G8" s="617"/>
      <c r="H8" s="617"/>
      <c r="I8" s="617"/>
      <c r="J8" s="617"/>
      <c r="K8" s="617"/>
      <c r="L8" s="617"/>
      <c r="M8" s="617"/>
      <c r="N8" s="617"/>
      <c r="O8" s="617"/>
      <c r="P8" s="617"/>
      <c r="Q8" s="617"/>
      <c r="R8" s="618"/>
      <c r="S8" s="77"/>
    </row>
    <row r="9" spans="1:19" ht="16.5" customHeight="1">
      <c r="A9" s="77"/>
      <c r="B9" s="616"/>
      <c r="C9" s="617"/>
      <c r="D9" s="617"/>
      <c r="E9" s="617"/>
      <c r="F9" s="617"/>
      <c r="G9" s="617"/>
      <c r="H9" s="617"/>
      <c r="I9" s="617"/>
      <c r="J9" s="617"/>
      <c r="K9" s="617"/>
      <c r="L9" s="617"/>
      <c r="M9" s="617"/>
      <c r="N9" s="617"/>
      <c r="O9" s="617"/>
      <c r="P9" s="617"/>
      <c r="Q9" s="617"/>
      <c r="R9" s="618"/>
      <c r="S9" s="77"/>
    </row>
    <row r="10" spans="1:19" ht="16.5" customHeight="1">
      <c r="A10" s="77"/>
      <c r="B10" s="616"/>
      <c r="C10" s="617"/>
      <c r="D10" s="617"/>
      <c r="E10" s="617"/>
      <c r="F10" s="617"/>
      <c r="G10" s="617"/>
      <c r="H10" s="617"/>
      <c r="I10" s="617"/>
      <c r="J10" s="617"/>
      <c r="K10" s="617"/>
      <c r="L10" s="617"/>
      <c r="M10" s="617"/>
      <c r="N10" s="617"/>
      <c r="O10" s="617"/>
      <c r="P10" s="617"/>
      <c r="Q10" s="617"/>
      <c r="R10" s="618"/>
      <c r="S10" s="81"/>
    </row>
    <row r="11" spans="1:19" ht="16.5" customHeight="1">
      <c r="A11" s="77"/>
      <c r="B11" s="616"/>
      <c r="C11" s="617"/>
      <c r="D11" s="617"/>
      <c r="E11" s="617"/>
      <c r="F11" s="617"/>
      <c r="G11" s="617"/>
      <c r="H11" s="617"/>
      <c r="I11" s="617"/>
      <c r="J11" s="617"/>
      <c r="K11" s="617"/>
      <c r="L11" s="617"/>
      <c r="M11" s="617"/>
      <c r="N11" s="617"/>
      <c r="O11" s="617"/>
      <c r="P11" s="617"/>
      <c r="Q11" s="617"/>
      <c r="R11" s="618"/>
      <c r="S11" s="82"/>
    </row>
    <row r="12" spans="1:19" ht="16.5" customHeight="1">
      <c r="A12" s="77"/>
      <c r="B12" s="616"/>
      <c r="C12" s="617"/>
      <c r="D12" s="617"/>
      <c r="E12" s="617"/>
      <c r="F12" s="617"/>
      <c r="G12" s="617"/>
      <c r="H12" s="617"/>
      <c r="I12" s="617"/>
      <c r="J12" s="617"/>
      <c r="K12" s="617"/>
      <c r="L12" s="617"/>
      <c r="M12" s="617"/>
      <c r="N12" s="617"/>
      <c r="O12" s="617"/>
      <c r="P12" s="617"/>
      <c r="Q12" s="617"/>
      <c r="R12" s="618"/>
      <c r="S12" s="82"/>
    </row>
    <row r="13" spans="1:19" ht="16.5" customHeight="1">
      <c r="A13" s="77"/>
      <c r="B13" s="616"/>
      <c r="C13" s="617"/>
      <c r="D13" s="617"/>
      <c r="E13" s="617"/>
      <c r="F13" s="617"/>
      <c r="G13" s="617"/>
      <c r="H13" s="617"/>
      <c r="I13" s="617"/>
      <c r="J13" s="617"/>
      <c r="K13" s="617"/>
      <c r="L13" s="617"/>
      <c r="M13" s="617"/>
      <c r="N13" s="617"/>
      <c r="O13" s="617"/>
      <c r="P13" s="617"/>
      <c r="Q13" s="617"/>
      <c r="R13" s="618"/>
      <c r="S13" s="82"/>
    </row>
    <row r="14" spans="1:19" ht="16.5" customHeight="1">
      <c r="A14" s="83"/>
      <c r="B14" s="619"/>
      <c r="C14" s="620"/>
      <c r="D14" s="620"/>
      <c r="E14" s="620"/>
      <c r="F14" s="620"/>
      <c r="G14" s="620"/>
      <c r="H14" s="620"/>
      <c r="I14" s="620"/>
      <c r="J14" s="620"/>
      <c r="K14" s="620"/>
      <c r="L14" s="620"/>
      <c r="M14" s="620"/>
      <c r="N14" s="620"/>
      <c r="O14" s="620"/>
      <c r="P14" s="620"/>
      <c r="Q14" s="620"/>
      <c r="R14" s="621"/>
      <c r="S14" s="82"/>
    </row>
    <row r="15" spans="1:19" ht="16.5" customHeight="1">
      <c r="A15" s="77"/>
      <c r="B15" s="616"/>
      <c r="C15" s="617"/>
      <c r="D15" s="617"/>
      <c r="E15" s="617"/>
      <c r="F15" s="617"/>
      <c r="G15" s="617"/>
      <c r="H15" s="617"/>
      <c r="I15" s="617"/>
      <c r="J15" s="617"/>
      <c r="K15" s="617"/>
      <c r="L15" s="617"/>
      <c r="M15" s="617"/>
      <c r="N15" s="617"/>
      <c r="O15" s="617"/>
      <c r="P15" s="617"/>
      <c r="Q15" s="617"/>
      <c r="R15" s="618"/>
      <c r="S15" s="82"/>
    </row>
    <row r="16" spans="1:19" ht="16.5" customHeight="1">
      <c r="A16" s="77"/>
      <c r="B16" s="616"/>
      <c r="C16" s="617"/>
      <c r="D16" s="617"/>
      <c r="E16" s="617"/>
      <c r="F16" s="617"/>
      <c r="G16" s="617"/>
      <c r="H16" s="617"/>
      <c r="I16" s="617"/>
      <c r="J16" s="617"/>
      <c r="K16" s="617"/>
      <c r="L16" s="617"/>
      <c r="M16" s="617"/>
      <c r="N16" s="617"/>
      <c r="O16" s="617"/>
      <c r="P16" s="617"/>
      <c r="Q16" s="617"/>
      <c r="R16" s="618"/>
      <c r="S16" s="82"/>
    </row>
    <row r="17" spans="1:19" ht="16.5" customHeight="1">
      <c r="A17" s="77"/>
      <c r="B17" s="616"/>
      <c r="C17" s="617"/>
      <c r="D17" s="617"/>
      <c r="E17" s="617"/>
      <c r="F17" s="617"/>
      <c r="G17" s="617"/>
      <c r="H17" s="617"/>
      <c r="I17" s="617"/>
      <c r="J17" s="617"/>
      <c r="K17" s="617"/>
      <c r="L17" s="617"/>
      <c r="M17" s="617"/>
      <c r="N17" s="617"/>
      <c r="O17" s="617"/>
      <c r="P17" s="617"/>
      <c r="Q17" s="617"/>
      <c r="R17" s="618"/>
      <c r="S17" s="81"/>
    </row>
    <row r="18" spans="1:19" s="80" customFormat="1" ht="16.5" customHeight="1">
      <c r="A18" s="83"/>
      <c r="B18" s="619"/>
      <c r="C18" s="620"/>
      <c r="D18" s="620"/>
      <c r="E18" s="620"/>
      <c r="F18" s="620"/>
      <c r="G18" s="620"/>
      <c r="H18" s="620"/>
      <c r="I18" s="620"/>
      <c r="J18" s="620"/>
      <c r="K18" s="620"/>
      <c r="L18" s="620"/>
      <c r="M18" s="620"/>
      <c r="N18" s="620"/>
      <c r="O18" s="620"/>
      <c r="P18" s="620"/>
      <c r="Q18" s="620"/>
      <c r="R18" s="621"/>
      <c r="S18" s="84"/>
    </row>
    <row r="19" spans="1:19" s="80" customFormat="1" ht="16.5" customHeight="1">
      <c r="A19" s="83"/>
      <c r="B19" s="619"/>
      <c r="C19" s="620"/>
      <c r="D19" s="620"/>
      <c r="E19" s="620"/>
      <c r="F19" s="620"/>
      <c r="G19" s="620"/>
      <c r="H19" s="620"/>
      <c r="I19" s="620"/>
      <c r="J19" s="620"/>
      <c r="K19" s="620"/>
      <c r="L19" s="620"/>
      <c r="M19" s="620"/>
      <c r="N19" s="620"/>
      <c r="O19" s="620"/>
      <c r="P19" s="620"/>
      <c r="Q19" s="620"/>
      <c r="R19" s="621"/>
      <c r="S19" s="84"/>
    </row>
    <row r="20" spans="1:19" ht="16.5" customHeight="1">
      <c r="A20" s="77"/>
      <c r="B20" s="616"/>
      <c r="C20" s="617"/>
      <c r="D20" s="617"/>
      <c r="E20" s="617"/>
      <c r="F20" s="617"/>
      <c r="G20" s="617"/>
      <c r="H20" s="617"/>
      <c r="I20" s="617"/>
      <c r="J20" s="617"/>
      <c r="K20" s="617"/>
      <c r="L20" s="617"/>
      <c r="M20" s="617"/>
      <c r="N20" s="617"/>
      <c r="O20" s="617"/>
      <c r="P20" s="617"/>
      <c r="Q20" s="617"/>
      <c r="R20" s="618"/>
      <c r="S20" s="82"/>
    </row>
    <row r="21" spans="1:19" ht="16.5" customHeight="1">
      <c r="A21" s="77"/>
      <c r="B21" s="616"/>
      <c r="C21" s="617"/>
      <c r="D21" s="617"/>
      <c r="E21" s="617"/>
      <c r="F21" s="617"/>
      <c r="G21" s="617"/>
      <c r="H21" s="617"/>
      <c r="I21" s="617"/>
      <c r="J21" s="617"/>
      <c r="K21" s="617"/>
      <c r="L21" s="617"/>
      <c r="M21" s="617"/>
      <c r="N21" s="617"/>
      <c r="O21" s="617"/>
      <c r="P21" s="617"/>
      <c r="Q21" s="617"/>
      <c r="R21" s="618"/>
      <c r="S21" s="82"/>
    </row>
    <row r="22" spans="1:19" ht="16.5" customHeight="1">
      <c r="A22" s="77"/>
      <c r="B22" s="616"/>
      <c r="C22" s="617"/>
      <c r="D22" s="617"/>
      <c r="E22" s="617"/>
      <c r="F22" s="617"/>
      <c r="G22" s="617"/>
      <c r="H22" s="617"/>
      <c r="I22" s="617"/>
      <c r="J22" s="617"/>
      <c r="K22" s="617"/>
      <c r="L22" s="617"/>
      <c r="M22" s="617"/>
      <c r="N22" s="617"/>
      <c r="O22" s="617"/>
      <c r="P22" s="617"/>
      <c r="Q22" s="617"/>
      <c r="R22" s="618"/>
      <c r="S22" s="82"/>
    </row>
    <row r="23" spans="1:19" ht="16.5" customHeight="1">
      <c r="A23" s="77"/>
      <c r="B23" s="616"/>
      <c r="C23" s="617"/>
      <c r="D23" s="617"/>
      <c r="E23" s="617"/>
      <c r="F23" s="617"/>
      <c r="G23" s="617"/>
      <c r="H23" s="617"/>
      <c r="I23" s="617"/>
      <c r="J23" s="617"/>
      <c r="K23" s="617"/>
      <c r="L23" s="617"/>
      <c r="M23" s="617"/>
      <c r="N23" s="617"/>
      <c r="O23" s="617"/>
      <c r="P23" s="617"/>
      <c r="Q23" s="617"/>
      <c r="R23" s="618"/>
      <c r="S23" s="82"/>
    </row>
    <row r="24" spans="1:19" ht="16.5" customHeight="1">
      <c r="A24" s="77"/>
      <c r="B24" s="616"/>
      <c r="C24" s="617"/>
      <c r="D24" s="617"/>
      <c r="E24" s="617"/>
      <c r="F24" s="617"/>
      <c r="G24" s="617"/>
      <c r="H24" s="617"/>
      <c r="I24" s="617"/>
      <c r="J24" s="617"/>
      <c r="K24" s="617"/>
      <c r="L24" s="617"/>
      <c r="M24" s="617"/>
      <c r="N24" s="617"/>
      <c r="O24" s="617"/>
      <c r="P24" s="617"/>
      <c r="Q24" s="617"/>
      <c r="R24" s="618"/>
      <c r="S24" s="82"/>
    </row>
    <row r="25" spans="1:19" ht="16.5" customHeight="1">
      <c r="A25" s="77"/>
      <c r="B25" s="616"/>
      <c r="C25" s="617"/>
      <c r="D25" s="617"/>
      <c r="E25" s="617"/>
      <c r="F25" s="617"/>
      <c r="G25" s="617"/>
      <c r="H25" s="617"/>
      <c r="I25" s="617"/>
      <c r="J25" s="617"/>
      <c r="K25" s="617"/>
      <c r="L25" s="617"/>
      <c r="M25" s="617"/>
      <c r="N25" s="617"/>
      <c r="O25" s="617"/>
      <c r="P25" s="617"/>
      <c r="Q25" s="617"/>
      <c r="R25" s="618"/>
      <c r="S25" s="82"/>
    </row>
    <row r="26" spans="1:19" ht="16.5" customHeight="1">
      <c r="A26" s="85"/>
      <c r="B26" s="622"/>
      <c r="C26" s="623"/>
      <c r="D26" s="623"/>
      <c r="E26" s="623"/>
      <c r="F26" s="623"/>
      <c r="G26" s="623"/>
      <c r="H26" s="623"/>
      <c r="I26" s="623"/>
      <c r="J26" s="623"/>
      <c r="K26" s="623"/>
      <c r="L26" s="623"/>
      <c r="M26" s="623"/>
      <c r="N26" s="623"/>
      <c r="O26" s="623"/>
      <c r="P26" s="623"/>
      <c r="Q26" s="623"/>
      <c r="R26" s="624"/>
      <c r="S26" s="174"/>
    </row>
    <row r="27" spans="1:19" ht="16.5" customHeight="1">
      <c r="A27" s="77"/>
      <c r="B27" s="616"/>
      <c r="C27" s="617"/>
      <c r="D27" s="617"/>
      <c r="E27" s="617"/>
      <c r="F27" s="617"/>
      <c r="G27" s="617"/>
      <c r="H27" s="617"/>
      <c r="I27" s="617"/>
      <c r="J27" s="617"/>
      <c r="K27" s="617"/>
      <c r="L27" s="617"/>
      <c r="M27" s="617"/>
      <c r="N27" s="617"/>
      <c r="O27" s="617"/>
      <c r="P27" s="617"/>
      <c r="Q27" s="617"/>
      <c r="R27" s="618"/>
      <c r="S27" s="82"/>
    </row>
    <row r="28" spans="1:19" ht="16.5" customHeight="1">
      <c r="A28" s="77"/>
      <c r="B28" s="616"/>
      <c r="C28" s="617"/>
      <c r="D28" s="617"/>
      <c r="E28" s="617"/>
      <c r="F28" s="617"/>
      <c r="G28" s="617"/>
      <c r="H28" s="617"/>
      <c r="I28" s="617"/>
      <c r="J28" s="617"/>
      <c r="K28" s="617"/>
      <c r="L28" s="617"/>
      <c r="M28" s="617"/>
      <c r="N28" s="617"/>
      <c r="O28" s="617"/>
      <c r="P28" s="617"/>
      <c r="Q28" s="617"/>
      <c r="R28" s="618"/>
      <c r="S28" s="82"/>
    </row>
    <row r="29" spans="1:19" s="80" customFormat="1" ht="16.5" customHeight="1">
      <c r="A29" s="83"/>
      <c r="B29" s="619"/>
      <c r="C29" s="620"/>
      <c r="D29" s="620"/>
      <c r="E29" s="620"/>
      <c r="F29" s="620"/>
      <c r="G29" s="620"/>
      <c r="H29" s="620"/>
      <c r="I29" s="620"/>
      <c r="J29" s="620"/>
      <c r="K29" s="620"/>
      <c r="L29" s="620"/>
      <c r="M29" s="620"/>
      <c r="N29" s="620"/>
      <c r="O29" s="620"/>
      <c r="P29" s="620"/>
      <c r="Q29" s="620"/>
      <c r="R29" s="621"/>
      <c r="S29" s="84"/>
    </row>
    <row r="30" spans="1:19" ht="16.5" customHeight="1">
      <c r="A30" s="77"/>
      <c r="B30" s="616"/>
      <c r="C30" s="617"/>
      <c r="D30" s="617"/>
      <c r="E30" s="617"/>
      <c r="F30" s="617"/>
      <c r="G30" s="617"/>
      <c r="H30" s="617"/>
      <c r="I30" s="617"/>
      <c r="J30" s="617"/>
      <c r="K30" s="617"/>
      <c r="L30" s="617"/>
      <c r="M30" s="617"/>
      <c r="N30" s="617"/>
      <c r="O30" s="617"/>
      <c r="P30" s="617"/>
      <c r="Q30" s="617"/>
      <c r="R30" s="618"/>
      <c r="S30" s="82"/>
    </row>
    <row r="31" spans="1:19" ht="16.5" customHeight="1">
      <c r="A31" s="85"/>
      <c r="B31" s="622"/>
      <c r="C31" s="623"/>
      <c r="D31" s="623"/>
      <c r="E31" s="623"/>
      <c r="F31" s="623"/>
      <c r="G31" s="623"/>
      <c r="H31" s="623"/>
      <c r="I31" s="623"/>
      <c r="J31" s="623"/>
      <c r="K31" s="623"/>
      <c r="L31" s="623"/>
      <c r="M31" s="623"/>
      <c r="N31" s="623"/>
      <c r="O31" s="623"/>
      <c r="P31" s="623"/>
      <c r="Q31" s="623"/>
      <c r="R31" s="624"/>
      <c r="S31" s="174"/>
    </row>
    <row r="32" spans="1:19" ht="16.5" customHeight="1">
      <c r="A32" s="85"/>
      <c r="B32" s="622"/>
      <c r="C32" s="623"/>
      <c r="D32" s="623"/>
      <c r="E32" s="623"/>
      <c r="F32" s="623"/>
      <c r="G32" s="623"/>
      <c r="H32" s="623"/>
      <c r="I32" s="623"/>
      <c r="J32" s="623"/>
      <c r="K32" s="623"/>
      <c r="L32" s="623"/>
      <c r="M32" s="623"/>
      <c r="N32" s="623"/>
      <c r="O32" s="623"/>
      <c r="P32" s="623"/>
      <c r="Q32" s="623"/>
      <c r="R32" s="624"/>
      <c r="S32" s="174"/>
    </row>
    <row r="33" spans="1:19" s="80" customFormat="1" ht="16.5" customHeight="1">
      <c r="A33" s="83"/>
      <c r="B33" s="619"/>
      <c r="C33" s="620"/>
      <c r="D33" s="620"/>
      <c r="E33" s="620"/>
      <c r="F33" s="620"/>
      <c r="G33" s="620"/>
      <c r="H33" s="620"/>
      <c r="I33" s="620"/>
      <c r="J33" s="620"/>
      <c r="K33" s="620"/>
      <c r="L33" s="620"/>
      <c r="M33" s="620"/>
      <c r="N33" s="620"/>
      <c r="O33" s="620"/>
      <c r="P33" s="620"/>
      <c r="Q33" s="620"/>
      <c r="R33" s="621"/>
      <c r="S33" s="84"/>
    </row>
    <row r="34" spans="1:19" ht="16.5" customHeight="1">
      <c r="A34" s="77"/>
      <c r="B34" s="616"/>
      <c r="C34" s="617"/>
      <c r="D34" s="617"/>
      <c r="E34" s="617"/>
      <c r="F34" s="617"/>
      <c r="G34" s="617"/>
      <c r="H34" s="617"/>
      <c r="I34" s="617"/>
      <c r="J34" s="617"/>
      <c r="K34" s="617"/>
      <c r="L34" s="617"/>
      <c r="M34" s="617"/>
      <c r="N34" s="617"/>
      <c r="O34" s="617"/>
      <c r="P34" s="617"/>
      <c r="Q34" s="617"/>
      <c r="R34" s="618"/>
      <c r="S34" s="82"/>
    </row>
    <row r="35" spans="1:19" ht="16.5" customHeight="1">
      <c r="A35" s="86"/>
      <c r="B35" s="625"/>
      <c r="C35" s="626"/>
      <c r="D35" s="626"/>
      <c r="E35" s="626"/>
      <c r="F35" s="626"/>
      <c r="G35" s="626"/>
      <c r="H35" s="626"/>
      <c r="I35" s="626"/>
      <c r="J35" s="626"/>
      <c r="K35" s="626"/>
      <c r="L35" s="626"/>
      <c r="M35" s="626"/>
      <c r="N35" s="626"/>
      <c r="O35" s="626"/>
      <c r="P35" s="626"/>
      <c r="Q35" s="626"/>
      <c r="R35" s="627"/>
      <c r="S35" s="174"/>
    </row>
    <row r="36" spans="1:19" s="80" customFormat="1" ht="16.5" customHeight="1">
      <c r="A36" s="83"/>
      <c r="B36" s="619"/>
      <c r="C36" s="620"/>
      <c r="D36" s="620"/>
      <c r="E36" s="620"/>
      <c r="F36" s="620"/>
      <c r="G36" s="620"/>
      <c r="H36" s="620"/>
      <c r="I36" s="620"/>
      <c r="J36" s="620"/>
      <c r="K36" s="620"/>
      <c r="L36" s="620"/>
      <c r="M36" s="620"/>
      <c r="N36" s="620"/>
      <c r="O36" s="620"/>
      <c r="P36" s="620"/>
      <c r="Q36" s="620"/>
      <c r="R36" s="621"/>
      <c r="S36" s="84"/>
    </row>
    <row r="37" spans="1:19" ht="16.5" customHeight="1">
      <c r="A37" s="77"/>
      <c r="B37" s="616"/>
      <c r="C37" s="617"/>
      <c r="D37" s="617"/>
      <c r="E37" s="617"/>
      <c r="F37" s="617"/>
      <c r="G37" s="617"/>
      <c r="H37" s="617"/>
      <c r="I37" s="617"/>
      <c r="J37" s="617"/>
      <c r="K37" s="617"/>
      <c r="L37" s="617"/>
      <c r="M37" s="617"/>
      <c r="N37" s="617"/>
      <c r="O37" s="617"/>
      <c r="P37" s="617"/>
      <c r="Q37" s="617"/>
      <c r="R37" s="618"/>
      <c r="S37" s="82"/>
    </row>
    <row r="38" spans="1:19" ht="16.5" customHeight="1">
      <c r="A38" s="77"/>
      <c r="B38" s="616"/>
      <c r="C38" s="617"/>
      <c r="D38" s="617"/>
      <c r="E38" s="617"/>
      <c r="F38" s="617"/>
      <c r="G38" s="617"/>
      <c r="H38" s="617"/>
      <c r="I38" s="617"/>
      <c r="J38" s="617"/>
      <c r="K38" s="617"/>
      <c r="L38" s="617"/>
      <c r="M38" s="617"/>
      <c r="N38" s="617"/>
      <c r="O38" s="617"/>
      <c r="P38" s="617"/>
      <c r="Q38" s="617"/>
      <c r="R38" s="618"/>
      <c r="S38" s="82"/>
    </row>
    <row r="39" spans="1:19" ht="16.5" customHeight="1">
      <c r="A39" s="77"/>
      <c r="B39" s="616"/>
      <c r="C39" s="617"/>
      <c r="D39" s="617"/>
      <c r="E39" s="617"/>
      <c r="F39" s="617"/>
      <c r="G39" s="617"/>
      <c r="H39" s="617"/>
      <c r="I39" s="617"/>
      <c r="J39" s="617"/>
      <c r="K39" s="617"/>
      <c r="L39" s="617"/>
      <c r="M39" s="617"/>
      <c r="N39" s="617"/>
      <c r="O39" s="617"/>
      <c r="P39" s="617"/>
      <c r="Q39" s="617"/>
      <c r="R39" s="618"/>
      <c r="S39" s="82"/>
    </row>
    <row r="40" spans="1:19" ht="16.5" customHeight="1">
      <c r="A40" s="77"/>
      <c r="B40" s="616"/>
      <c r="C40" s="617"/>
      <c r="D40" s="617"/>
      <c r="E40" s="617"/>
      <c r="F40" s="617"/>
      <c r="G40" s="617"/>
      <c r="H40" s="617"/>
      <c r="I40" s="617"/>
      <c r="J40" s="617"/>
      <c r="K40" s="617"/>
      <c r="L40" s="617"/>
      <c r="M40" s="617"/>
      <c r="N40" s="617"/>
      <c r="O40" s="617"/>
      <c r="P40" s="617"/>
      <c r="Q40" s="617"/>
      <c r="R40" s="618"/>
      <c r="S40" s="82"/>
    </row>
    <row r="41" spans="1:19" ht="16.5" customHeight="1">
      <c r="A41" s="77"/>
      <c r="B41" s="616"/>
      <c r="C41" s="617"/>
      <c r="D41" s="617"/>
      <c r="E41" s="617"/>
      <c r="F41" s="617"/>
      <c r="G41" s="617"/>
      <c r="H41" s="617"/>
      <c r="I41" s="617"/>
      <c r="J41" s="617"/>
      <c r="K41" s="617"/>
      <c r="L41" s="617"/>
      <c r="M41" s="617"/>
      <c r="N41" s="617"/>
      <c r="O41" s="617"/>
      <c r="P41" s="617"/>
      <c r="Q41" s="617"/>
      <c r="R41" s="618"/>
      <c r="S41" s="82"/>
    </row>
    <row r="42" spans="1:19" ht="16.5" customHeight="1">
      <c r="A42" s="77"/>
      <c r="B42" s="616"/>
      <c r="C42" s="617"/>
      <c r="D42" s="617"/>
      <c r="E42" s="617"/>
      <c r="F42" s="617"/>
      <c r="G42" s="617"/>
      <c r="H42" s="617"/>
      <c r="I42" s="617"/>
      <c r="J42" s="617"/>
      <c r="K42" s="617"/>
      <c r="L42" s="617"/>
      <c r="M42" s="617"/>
      <c r="N42" s="617"/>
      <c r="O42" s="617"/>
      <c r="P42" s="617"/>
      <c r="Q42" s="617"/>
      <c r="R42" s="618"/>
      <c r="S42" s="82"/>
    </row>
    <row r="43" spans="1:19" ht="16.5" customHeight="1">
      <c r="A43" s="85"/>
      <c r="B43" s="622"/>
      <c r="C43" s="623"/>
      <c r="D43" s="623"/>
      <c r="E43" s="623"/>
      <c r="F43" s="623"/>
      <c r="G43" s="623"/>
      <c r="H43" s="623"/>
      <c r="I43" s="623"/>
      <c r="J43" s="623"/>
      <c r="K43" s="623"/>
      <c r="L43" s="623"/>
      <c r="M43" s="623"/>
      <c r="N43" s="623"/>
      <c r="O43" s="623"/>
      <c r="P43" s="623"/>
      <c r="Q43" s="623"/>
      <c r="R43" s="624"/>
      <c r="S43" s="174"/>
    </row>
    <row r="44" spans="1:19" ht="16.5" customHeight="1">
      <c r="A44" s="81"/>
      <c r="B44" s="631"/>
      <c r="C44" s="632"/>
      <c r="D44" s="632"/>
      <c r="E44" s="632"/>
      <c r="F44" s="632"/>
      <c r="G44" s="632"/>
      <c r="H44" s="632"/>
      <c r="I44" s="632"/>
      <c r="J44" s="632"/>
      <c r="K44" s="632"/>
      <c r="L44" s="632"/>
      <c r="M44" s="632"/>
      <c r="N44" s="632"/>
      <c r="O44" s="632"/>
      <c r="P44" s="632"/>
      <c r="Q44" s="632"/>
      <c r="R44" s="633"/>
      <c r="S44" s="82"/>
    </row>
    <row r="45" spans="1:19" ht="16.5" customHeight="1">
      <c r="A45" s="77"/>
      <c r="B45" s="616"/>
      <c r="C45" s="617"/>
      <c r="D45" s="617"/>
      <c r="E45" s="617"/>
      <c r="F45" s="617"/>
      <c r="G45" s="617"/>
      <c r="H45" s="617"/>
      <c r="I45" s="617"/>
      <c r="J45" s="617"/>
      <c r="K45" s="617"/>
      <c r="L45" s="617"/>
      <c r="M45" s="617"/>
      <c r="N45" s="617"/>
      <c r="O45" s="617"/>
      <c r="P45" s="617"/>
      <c r="Q45" s="617"/>
      <c r="R45" s="618"/>
      <c r="S45" s="82"/>
    </row>
    <row r="46" spans="1:19" ht="16.5" customHeight="1">
      <c r="A46" s="77"/>
      <c r="B46" s="616"/>
      <c r="C46" s="617"/>
      <c r="D46" s="617"/>
      <c r="E46" s="617"/>
      <c r="F46" s="617"/>
      <c r="G46" s="617"/>
      <c r="H46" s="617"/>
      <c r="I46" s="617"/>
      <c r="J46" s="617"/>
      <c r="K46" s="617"/>
      <c r="L46" s="617"/>
      <c r="M46" s="617"/>
      <c r="N46" s="617"/>
      <c r="O46" s="617"/>
      <c r="P46" s="617"/>
      <c r="Q46" s="617"/>
      <c r="R46" s="618"/>
      <c r="S46" s="77"/>
    </row>
    <row r="47" spans="1:19" ht="16.5" customHeight="1">
      <c r="A47" s="77"/>
      <c r="B47" s="616"/>
      <c r="C47" s="617"/>
      <c r="D47" s="617"/>
      <c r="E47" s="617"/>
      <c r="F47" s="617"/>
      <c r="G47" s="617"/>
      <c r="H47" s="617"/>
      <c r="I47" s="617"/>
      <c r="J47" s="617"/>
      <c r="K47" s="617"/>
      <c r="L47" s="617"/>
      <c r="M47" s="617"/>
      <c r="N47" s="617"/>
      <c r="O47" s="617"/>
      <c r="P47" s="617"/>
      <c r="Q47" s="617"/>
      <c r="R47" s="618"/>
      <c r="S47" s="82"/>
    </row>
    <row r="48" spans="1:19" ht="16.5" customHeight="1">
      <c r="A48" s="107"/>
      <c r="B48" s="628"/>
      <c r="C48" s="629"/>
      <c r="D48" s="629"/>
      <c r="E48" s="629"/>
      <c r="F48" s="629"/>
      <c r="G48" s="629"/>
      <c r="H48" s="629"/>
      <c r="I48" s="629"/>
      <c r="J48" s="629"/>
      <c r="K48" s="629"/>
      <c r="L48" s="629"/>
      <c r="M48" s="629"/>
      <c r="N48" s="629"/>
      <c r="O48" s="629"/>
      <c r="P48" s="629"/>
      <c r="Q48" s="629"/>
      <c r="R48" s="630"/>
      <c r="S48" s="107"/>
    </row>
    <row r="49" spans="1:19" ht="16.5" customHeight="1">
      <c r="A49" s="107"/>
      <c r="B49" s="628"/>
      <c r="C49" s="629"/>
      <c r="D49" s="629"/>
      <c r="E49" s="629"/>
      <c r="F49" s="629"/>
      <c r="G49" s="629"/>
      <c r="H49" s="629"/>
      <c r="I49" s="629"/>
      <c r="J49" s="629"/>
      <c r="K49" s="629"/>
      <c r="L49" s="629"/>
      <c r="M49" s="629"/>
      <c r="N49" s="629"/>
      <c r="O49" s="629"/>
      <c r="P49" s="629"/>
      <c r="Q49" s="629"/>
      <c r="R49" s="630"/>
      <c r="S49" s="107"/>
    </row>
    <row r="50" spans="1:25" ht="16.5" customHeight="1">
      <c r="A50" s="107"/>
      <c r="B50" s="628"/>
      <c r="C50" s="629"/>
      <c r="D50" s="629"/>
      <c r="E50" s="629"/>
      <c r="F50" s="629"/>
      <c r="G50" s="629"/>
      <c r="H50" s="629"/>
      <c r="I50" s="629"/>
      <c r="J50" s="629"/>
      <c r="K50" s="629"/>
      <c r="L50" s="629"/>
      <c r="M50" s="629"/>
      <c r="N50" s="629"/>
      <c r="O50" s="629"/>
      <c r="P50" s="629"/>
      <c r="Q50" s="629"/>
      <c r="R50" s="630"/>
      <c r="S50" s="107"/>
      <c r="T50" s="2"/>
      <c r="U50" s="2"/>
      <c r="V50" s="2"/>
      <c r="W50" s="2"/>
      <c r="X50" s="2"/>
      <c r="Y50" s="2"/>
    </row>
    <row r="51" spans="1:25" ht="16.5" customHeight="1">
      <c r="A51" s="107"/>
      <c r="B51" s="246"/>
      <c r="C51" s="247"/>
      <c r="D51" s="247"/>
      <c r="E51" s="247"/>
      <c r="F51" s="247"/>
      <c r="G51" s="247"/>
      <c r="H51" s="247"/>
      <c r="I51" s="247"/>
      <c r="J51" s="247"/>
      <c r="K51" s="247"/>
      <c r="L51" s="247"/>
      <c r="M51" s="247"/>
      <c r="N51" s="247"/>
      <c r="O51" s="247"/>
      <c r="P51" s="247"/>
      <c r="Q51" s="247"/>
      <c r="R51" s="248"/>
      <c r="S51" s="107"/>
      <c r="T51" s="258"/>
      <c r="U51" s="258"/>
      <c r="V51" s="259"/>
      <c r="W51" s="2"/>
      <c r="X51" s="2"/>
      <c r="Y51" s="2"/>
    </row>
    <row r="52" spans="2:25" ht="12.75">
      <c r="B52" s="251"/>
      <c r="C52" s="252"/>
      <c r="D52" s="252"/>
      <c r="E52" s="252"/>
      <c r="F52" s="252"/>
      <c r="G52" s="252"/>
      <c r="H52" s="252"/>
      <c r="I52" s="252"/>
      <c r="J52" s="252"/>
      <c r="K52" s="252"/>
      <c r="L52" s="252"/>
      <c r="M52" s="252"/>
      <c r="N52" s="252"/>
      <c r="O52" s="252"/>
      <c r="P52" s="252"/>
      <c r="Q52" s="252"/>
      <c r="R52" s="253"/>
      <c r="T52" s="258"/>
      <c r="U52" s="260"/>
      <c r="V52" s="259"/>
      <c r="W52" s="2"/>
      <c r="X52" s="2"/>
      <c r="Y52" s="2"/>
    </row>
    <row r="53" spans="2:25" ht="12.75">
      <c r="B53" s="251"/>
      <c r="C53" s="252"/>
      <c r="D53" s="252"/>
      <c r="E53" s="252"/>
      <c r="F53" s="252"/>
      <c r="G53" s="252"/>
      <c r="H53" s="252"/>
      <c r="I53" s="252"/>
      <c r="J53" s="252"/>
      <c r="K53" s="252"/>
      <c r="L53" s="252"/>
      <c r="M53" s="252"/>
      <c r="N53" s="252"/>
      <c r="O53" s="252"/>
      <c r="P53" s="252"/>
      <c r="Q53" s="252"/>
      <c r="R53" s="253"/>
      <c r="T53" s="258"/>
      <c r="U53" s="258"/>
      <c r="V53" s="259"/>
      <c r="W53" s="259"/>
      <c r="X53" s="2"/>
      <c r="Y53" s="2"/>
    </row>
    <row r="54" spans="2:25" ht="12.75">
      <c r="B54" s="251"/>
      <c r="C54" s="252"/>
      <c r="D54" s="252"/>
      <c r="E54" s="252"/>
      <c r="F54" s="252"/>
      <c r="G54" s="252"/>
      <c r="H54" s="252"/>
      <c r="I54" s="252"/>
      <c r="J54" s="252"/>
      <c r="K54" s="252"/>
      <c r="L54" s="252"/>
      <c r="M54" s="252"/>
      <c r="N54" s="252"/>
      <c r="O54" s="252"/>
      <c r="P54" s="252"/>
      <c r="Q54" s="252"/>
      <c r="R54" s="253"/>
      <c r="T54" s="258"/>
      <c r="U54" s="258"/>
      <c r="V54" s="259"/>
      <c r="W54" s="2"/>
      <c r="X54" s="2"/>
      <c r="Y54" s="2"/>
    </row>
    <row r="55" spans="2:25" ht="12.75">
      <c r="B55" s="251"/>
      <c r="C55" s="252"/>
      <c r="D55" s="252"/>
      <c r="E55" s="252"/>
      <c r="F55" s="252"/>
      <c r="G55" s="252"/>
      <c r="H55" s="252"/>
      <c r="I55" s="252"/>
      <c r="J55" s="252"/>
      <c r="K55" s="252"/>
      <c r="L55" s="252"/>
      <c r="M55" s="252"/>
      <c r="N55" s="252"/>
      <c r="O55" s="252"/>
      <c r="P55" s="252"/>
      <c r="Q55" s="252"/>
      <c r="R55" s="253"/>
      <c r="T55" s="2"/>
      <c r="U55" s="2"/>
      <c r="V55" s="2"/>
      <c r="W55" s="259"/>
      <c r="X55" s="2"/>
      <c r="Y55" s="2"/>
    </row>
    <row r="56" spans="2:25" ht="12.75">
      <c r="B56" s="251"/>
      <c r="C56" s="252"/>
      <c r="D56" s="252"/>
      <c r="E56" s="252"/>
      <c r="F56" s="252"/>
      <c r="G56" s="252"/>
      <c r="H56" s="252"/>
      <c r="I56" s="252"/>
      <c r="J56" s="252"/>
      <c r="K56" s="252"/>
      <c r="L56" s="252"/>
      <c r="M56" s="252"/>
      <c r="N56" s="252"/>
      <c r="O56" s="252"/>
      <c r="P56" s="252"/>
      <c r="Q56" s="252"/>
      <c r="R56" s="253"/>
      <c r="T56" s="2"/>
      <c r="U56" s="2"/>
      <c r="V56" s="2"/>
      <c r="W56" s="2"/>
      <c r="X56" s="2"/>
      <c r="Y56" s="2"/>
    </row>
    <row r="57" spans="2:25" ht="12.75">
      <c r="B57" s="251"/>
      <c r="C57" s="252"/>
      <c r="D57" s="252"/>
      <c r="E57" s="252"/>
      <c r="F57" s="252"/>
      <c r="G57" s="252"/>
      <c r="H57" s="252"/>
      <c r="I57" s="252"/>
      <c r="J57" s="252"/>
      <c r="K57" s="252"/>
      <c r="L57" s="252"/>
      <c r="M57" s="252"/>
      <c r="N57" s="252"/>
      <c r="O57" s="252"/>
      <c r="P57" s="252"/>
      <c r="Q57" s="252"/>
      <c r="R57" s="253"/>
      <c r="T57" s="2"/>
      <c r="U57" s="2"/>
      <c r="V57" s="2"/>
      <c r="W57" s="2"/>
      <c r="X57" s="2"/>
      <c r="Y57" s="2"/>
    </row>
    <row r="58" spans="2:25" ht="12.75">
      <c r="B58" s="251"/>
      <c r="C58" s="252"/>
      <c r="D58" s="252"/>
      <c r="E58" s="252"/>
      <c r="F58" s="252"/>
      <c r="G58" s="252"/>
      <c r="H58" s="252"/>
      <c r="I58" s="252"/>
      <c r="J58" s="252"/>
      <c r="K58" s="252"/>
      <c r="L58" s="252"/>
      <c r="M58" s="252"/>
      <c r="N58" s="252"/>
      <c r="O58" s="252"/>
      <c r="P58" s="252"/>
      <c r="Q58" s="252"/>
      <c r="R58" s="253"/>
      <c r="T58" s="2"/>
      <c r="U58" s="2"/>
      <c r="V58" s="2"/>
      <c r="W58" s="2"/>
      <c r="X58" s="2"/>
      <c r="Y58" s="2"/>
    </row>
    <row r="59" spans="2:25" ht="12.75">
      <c r="B59" s="251"/>
      <c r="C59" s="252"/>
      <c r="D59" s="252"/>
      <c r="E59" s="252"/>
      <c r="F59" s="252"/>
      <c r="G59" s="252"/>
      <c r="H59" s="252"/>
      <c r="I59" s="252"/>
      <c r="J59" s="252"/>
      <c r="K59" s="252"/>
      <c r="L59" s="252"/>
      <c r="M59" s="252"/>
      <c r="N59" s="252"/>
      <c r="O59" s="252"/>
      <c r="P59" s="252"/>
      <c r="Q59" s="252"/>
      <c r="R59" s="253"/>
      <c r="T59" s="2"/>
      <c r="U59" s="2"/>
      <c r="V59" s="2"/>
      <c r="W59" s="2"/>
      <c r="X59" s="2"/>
      <c r="Y59" s="2"/>
    </row>
    <row r="60" spans="2:25" ht="12.75">
      <c r="B60" s="251"/>
      <c r="C60" s="252"/>
      <c r="D60" s="252"/>
      <c r="E60" s="252"/>
      <c r="F60" s="252"/>
      <c r="G60" s="252"/>
      <c r="H60" s="252"/>
      <c r="I60" s="252"/>
      <c r="J60" s="252"/>
      <c r="K60" s="252"/>
      <c r="L60" s="252"/>
      <c r="M60" s="252"/>
      <c r="N60" s="252"/>
      <c r="O60" s="252"/>
      <c r="P60" s="252"/>
      <c r="Q60" s="252"/>
      <c r="R60" s="253"/>
      <c r="T60" s="2"/>
      <c r="U60" s="2"/>
      <c r="V60" s="2"/>
      <c r="W60" s="2"/>
      <c r="X60" s="2"/>
      <c r="Y60" s="2"/>
    </row>
    <row r="61" spans="2:25" ht="12.75">
      <c r="B61" s="251"/>
      <c r="C61" s="252"/>
      <c r="D61" s="252"/>
      <c r="E61" s="252"/>
      <c r="F61" s="252"/>
      <c r="G61" s="252"/>
      <c r="H61" s="252"/>
      <c r="I61" s="252"/>
      <c r="J61" s="252"/>
      <c r="K61" s="252"/>
      <c r="L61" s="252"/>
      <c r="M61" s="252"/>
      <c r="N61" s="252"/>
      <c r="O61" s="252"/>
      <c r="P61" s="252"/>
      <c r="Q61" s="252"/>
      <c r="R61" s="253"/>
      <c r="T61" s="2"/>
      <c r="U61" s="2"/>
      <c r="V61" s="2"/>
      <c r="W61" s="2"/>
      <c r="X61" s="2"/>
      <c r="Y61" s="2"/>
    </row>
    <row r="62" spans="2:25" ht="12.75">
      <c r="B62" s="251"/>
      <c r="C62" s="252"/>
      <c r="D62" s="252"/>
      <c r="E62" s="252"/>
      <c r="F62" s="252"/>
      <c r="G62" s="252"/>
      <c r="H62" s="252"/>
      <c r="I62" s="252"/>
      <c r="J62" s="252"/>
      <c r="K62" s="252"/>
      <c r="L62" s="252"/>
      <c r="M62" s="252"/>
      <c r="N62" s="252"/>
      <c r="O62" s="252"/>
      <c r="P62" s="252"/>
      <c r="Q62" s="252"/>
      <c r="R62" s="253"/>
      <c r="T62" s="2"/>
      <c r="U62" s="2"/>
      <c r="V62" s="2"/>
      <c r="W62" s="2"/>
      <c r="X62" s="2"/>
      <c r="Y62" s="2"/>
    </row>
    <row r="63" spans="2:25" ht="12.75">
      <c r="B63" s="251"/>
      <c r="C63" s="252"/>
      <c r="D63" s="252"/>
      <c r="E63" s="252"/>
      <c r="F63" s="252"/>
      <c r="G63" s="252"/>
      <c r="H63" s="252"/>
      <c r="I63" s="252"/>
      <c r="J63" s="252"/>
      <c r="K63" s="252"/>
      <c r="L63" s="252"/>
      <c r="M63" s="252"/>
      <c r="N63" s="252"/>
      <c r="O63" s="252"/>
      <c r="P63" s="252"/>
      <c r="Q63" s="252"/>
      <c r="R63" s="253"/>
      <c r="T63" s="2"/>
      <c r="U63" s="2"/>
      <c r="V63" s="2"/>
      <c r="W63" s="2"/>
      <c r="X63" s="2"/>
      <c r="Y63" s="2"/>
    </row>
    <row r="64" spans="2:25" ht="12.75">
      <c r="B64" s="251"/>
      <c r="C64" s="252"/>
      <c r="D64" s="252"/>
      <c r="E64" s="252"/>
      <c r="F64" s="252"/>
      <c r="G64" s="252"/>
      <c r="H64" s="252"/>
      <c r="I64" s="252"/>
      <c r="J64" s="252"/>
      <c r="K64" s="252"/>
      <c r="L64" s="252"/>
      <c r="M64" s="252"/>
      <c r="N64" s="252"/>
      <c r="O64" s="252"/>
      <c r="P64" s="252"/>
      <c r="Q64" s="252"/>
      <c r="R64" s="253"/>
      <c r="T64" s="2"/>
      <c r="U64" s="2"/>
      <c r="V64" s="2"/>
      <c r="W64" s="2"/>
      <c r="X64" s="2"/>
      <c r="Y64" s="2"/>
    </row>
    <row r="65" spans="2:25" ht="12.75">
      <c r="B65" s="251"/>
      <c r="C65" s="252"/>
      <c r="D65" s="252"/>
      <c r="E65" s="252"/>
      <c r="F65" s="252"/>
      <c r="G65" s="252"/>
      <c r="H65" s="252"/>
      <c r="I65" s="252"/>
      <c r="J65" s="252"/>
      <c r="K65" s="252"/>
      <c r="L65" s="252"/>
      <c r="M65" s="252"/>
      <c r="N65" s="252"/>
      <c r="O65" s="252"/>
      <c r="P65" s="252"/>
      <c r="Q65" s="252"/>
      <c r="R65" s="253"/>
      <c r="T65" s="2"/>
      <c r="U65" s="2"/>
      <c r="V65" s="2"/>
      <c r="W65" s="2"/>
      <c r="X65" s="2"/>
      <c r="Y65" s="2"/>
    </row>
    <row r="66" spans="2:25" ht="12.75">
      <c r="B66" s="251"/>
      <c r="C66" s="252"/>
      <c r="D66" s="252"/>
      <c r="E66" s="252"/>
      <c r="F66" s="252"/>
      <c r="G66" s="252"/>
      <c r="H66" s="252"/>
      <c r="I66" s="252"/>
      <c r="J66" s="252"/>
      <c r="K66" s="252"/>
      <c r="L66" s="252"/>
      <c r="M66" s="252"/>
      <c r="N66" s="252"/>
      <c r="O66" s="252"/>
      <c r="P66" s="252"/>
      <c r="Q66" s="252"/>
      <c r="R66" s="253"/>
      <c r="T66" s="2"/>
      <c r="U66" s="2"/>
      <c r="V66" s="261"/>
      <c r="W66" s="261"/>
      <c r="X66" s="259"/>
      <c r="Y66" s="2"/>
    </row>
    <row r="67" spans="2:25" ht="12.75">
      <c r="B67" s="251"/>
      <c r="C67" s="252"/>
      <c r="D67" s="252"/>
      <c r="E67" s="252"/>
      <c r="F67" s="252"/>
      <c r="G67" s="252"/>
      <c r="H67" s="252"/>
      <c r="I67" s="252"/>
      <c r="J67" s="252"/>
      <c r="K67" s="252"/>
      <c r="L67" s="252"/>
      <c r="M67" s="252"/>
      <c r="N67" s="252"/>
      <c r="O67" s="252"/>
      <c r="P67" s="252"/>
      <c r="Q67" s="252"/>
      <c r="R67" s="253"/>
      <c r="T67" s="2"/>
      <c r="U67" s="2"/>
      <c r="V67" s="261"/>
      <c r="W67" s="261"/>
      <c r="X67" s="259"/>
      <c r="Y67" s="2"/>
    </row>
    <row r="68" spans="2:25" ht="12.75">
      <c r="B68" s="251"/>
      <c r="C68" s="252"/>
      <c r="D68" s="252"/>
      <c r="E68" s="252"/>
      <c r="F68" s="252"/>
      <c r="G68" s="252"/>
      <c r="H68" s="252"/>
      <c r="I68" s="252"/>
      <c r="J68" s="252"/>
      <c r="K68" s="252"/>
      <c r="L68" s="252"/>
      <c r="M68" s="252"/>
      <c r="N68" s="252"/>
      <c r="O68" s="252"/>
      <c r="P68" s="252"/>
      <c r="Q68" s="252"/>
      <c r="R68" s="253"/>
      <c r="T68" s="2"/>
      <c r="U68" s="2"/>
      <c r="V68" s="2"/>
      <c r="W68" s="2"/>
      <c r="X68" s="2"/>
      <c r="Y68" s="2"/>
    </row>
    <row r="69" spans="2:25" ht="12.75">
      <c r="B69" s="251"/>
      <c r="C69" s="252"/>
      <c r="D69" s="252"/>
      <c r="E69" s="252"/>
      <c r="F69" s="252"/>
      <c r="G69" s="252"/>
      <c r="H69" s="252"/>
      <c r="I69" s="252"/>
      <c r="J69" s="252"/>
      <c r="K69" s="252"/>
      <c r="L69" s="252"/>
      <c r="M69" s="252"/>
      <c r="N69" s="252"/>
      <c r="O69" s="252"/>
      <c r="P69" s="252"/>
      <c r="Q69" s="252"/>
      <c r="R69" s="253"/>
      <c r="T69" s="2"/>
      <c r="U69" s="2"/>
      <c r="V69" s="2"/>
      <c r="W69" s="2"/>
      <c r="X69" s="2"/>
      <c r="Y69" s="2"/>
    </row>
    <row r="70" spans="2:18" ht="12.75">
      <c r="B70" s="251"/>
      <c r="C70" s="252"/>
      <c r="D70" s="252"/>
      <c r="E70" s="252"/>
      <c r="F70" s="252"/>
      <c r="G70" s="252"/>
      <c r="H70" s="252"/>
      <c r="I70" s="252"/>
      <c r="J70" s="252"/>
      <c r="K70" s="252"/>
      <c r="L70" s="252"/>
      <c r="M70" s="252"/>
      <c r="N70" s="252"/>
      <c r="O70" s="252"/>
      <c r="P70" s="252"/>
      <c r="Q70" s="252"/>
      <c r="R70" s="253"/>
    </row>
    <row r="71" spans="2:18" ht="12.75">
      <c r="B71" s="251"/>
      <c r="C71" s="252"/>
      <c r="D71" s="252"/>
      <c r="E71" s="252"/>
      <c r="F71" s="252"/>
      <c r="G71" s="252"/>
      <c r="H71" s="252"/>
      <c r="I71" s="252"/>
      <c r="J71" s="252"/>
      <c r="K71" s="252"/>
      <c r="L71" s="252"/>
      <c r="M71" s="252"/>
      <c r="N71" s="252"/>
      <c r="O71" s="252"/>
      <c r="P71" s="252"/>
      <c r="Q71" s="252"/>
      <c r="R71" s="253"/>
    </row>
    <row r="72" spans="2:18" ht="12.75">
      <c r="B72" s="251"/>
      <c r="C72" s="252"/>
      <c r="D72" s="252"/>
      <c r="E72" s="252"/>
      <c r="F72" s="252"/>
      <c r="G72" s="252"/>
      <c r="H72" s="252"/>
      <c r="I72" s="252"/>
      <c r="J72" s="252"/>
      <c r="K72" s="252"/>
      <c r="L72" s="252"/>
      <c r="M72" s="252"/>
      <c r="N72" s="252"/>
      <c r="O72" s="252"/>
      <c r="P72" s="252"/>
      <c r="Q72" s="252"/>
      <c r="R72" s="253"/>
    </row>
    <row r="73" spans="2:18" ht="12.75">
      <c r="B73" s="251"/>
      <c r="C73" s="252"/>
      <c r="D73" s="252"/>
      <c r="E73" s="252"/>
      <c r="F73" s="252"/>
      <c r="G73" s="252"/>
      <c r="H73" s="252"/>
      <c r="I73" s="252"/>
      <c r="J73" s="252"/>
      <c r="K73" s="252"/>
      <c r="L73" s="252"/>
      <c r="M73" s="252"/>
      <c r="N73" s="252"/>
      <c r="O73" s="252"/>
      <c r="P73" s="252"/>
      <c r="Q73" s="252"/>
      <c r="R73" s="253"/>
    </row>
    <row r="74" spans="2:18" ht="12.75">
      <c r="B74" s="251"/>
      <c r="C74" s="252"/>
      <c r="D74" s="252"/>
      <c r="E74" s="252"/>
      <c r="F74" s="252"/>
      <c r="G74" s="252"/>
      <c r="H74" s="252"/>
      <c r="I74" s="252"/>
      <c r="J74" s="252"/>
      <c r="K74" s="252"/>
      <c r="L74" s="252"/>
      <c r="M74" s="252"/>
      <c r="N74" s="252"/>
      <c r="O74" s="252"/>
      <c r="P74" s="252"/>
      <c r="Q74" s="252"/>
      <c r="R74" s="253"/>
    </row>
    <row r="75" spans="2:18" ht="12.75">
      <c r="B75" s="251"/>
      <c r="C75" s="252"/>
      <c r="D75" s="252"/>
      <c r="E75" s="252"/>
      <c r="F75" s="252"/>
      <c r="G75" s="252"/>
      <c r="H75" s="252"/>
      <c r="I75" s="252"/>
      <c r="J75" s="252"/>
      <c r="K75" s="252"/>
      <c r="L75" s="252"/>
      <c r="M75" s="252"/>
      <c r="N75" s="252"/>
      <c r="O75" s="252"/>
      <c r="P75" s="252"/>
      <c r="Q75" s="252"/>
      <c r="R75" s="253"/>
    </row>
    <row r="76" spans="2:18" ht="12.75">
      <c r="B76" s="251"/>
      <c r="C76" s="252"/>
      <c r="D76" s="252"/>
      <c r="E76" s="252"/>
      <c r="F76" s="252"/>
      <c r="G76" s="252"/>
      <c r="H76" s="252"/>
      <c r="I76" s="252"/>
      <c r="J76" s="252"/>
      <c r="K76" s="252"/>
      <c r="L76" s="252"/>
      <c r="M76" s="252"/>
      <c r="N76" s="252"/>
      <c r="O76" s="252"/>
      <c r="P76" s="252"/>
      <c r="Q76" s="252"/>
      <c r="R76" s="253"/>
    </row>
    <row r="77" spans="2:18" ht="12.75">
      <c r="B77" s="251"/>
      <c r="C77" s="252"/>
      <c r="D77" s="252"/>
      <c r="E77" s="252"/>
      <c r="F77" s="252"/>
      <c r="G77" s="252"/>
      <c r="H77" s="252"/>
      <c r="I77" s="252"/>
      <c r="J77" s="252"/>
      <c r="K77" s="252"/>
      <c r="L77" s="252"/>
      <c r="M77" s="252"/>
      <c r="N77" s="252"/>
      <c r="O77" s="252"/>
      <c r="P77" s="252"/>
      <c r="Q77" s="252"/>
      <c r="R77" s="253"/>
    </row>
    <row r="78" spans="2:18" ht="12.75">
      <c r="B78" s="251"/>
      <c r="C78" s="252"/>
      <c r="D78" s="252"/>
      <c r="E78" s="252"/>
      <c r="F78" s="252"/>
      <c r="G78" s="252"/>
      <c r="H78" s="252"/>
      <c r="I78" s="252"/>
      <c r="J78" s="252"/>
      <c r="K78" s="252"/>
      <c r="L78" s="252"/>
      <c r="M78" s="252"/>
      <c r="N78" s="252"/>
      <c r="O78" s="252"/>
      <c r="P78" s="252"/>
      <c r="Q78" s="252"/>
      <c r="R78" s="253"/>
    </row>
    <row r="79" spans="2:18" ht="12.75">
      <c r="B79" s="251"/>
      <c r="C79" s="252"/>
      <c r="D79" s="252"/>
      <c r="E79" s="252"/>
      <c r="F79" s="252"/>
      <c r="G79" s="252"/>
      <c r="H79" s="252"/>
      <c r="I79" s="252"/>
      <c r="J79" s="252"/>
      <c r="K79" s="252"/>
      <c r="L79" s="252"/>
      <c r="M79" s="252"/>
      <c r="N79" s="252"/>
      <c r="O79" s="252"/>
      <c r="P79" s="252"/>
      <c r="Q79" s="252"/>
      <c r="R79" s="253"/>
    </row>
    <row r="80" spans="2:18" ht="12.75">
      <c r="B80" s="251"/>
      <c r="C80" s="252"/>
      <c r="D80" s="252"/>
      <c r="E80" s="252"/>
      <c r="F80" s="252"/>
      <c r="G80" s="252"/>
      <c r="H80" s="252"/>
      <c r="I80" s="252"/>
      <c r="J80" s="252"/>
      <c r="K80" s="252"/>
      <c r="L80" s="252"/>
      <c r="M80" s="252"/>
      <c r="N80" s="252"/>
      <c r="O80" s="252"/>
      <c r="P80" s="252"/>
      <c r="Q80" s="252"/>
      <c r="R80" s="253"/>
    </row>
    <row r="81" spans="2:18" ht="12.75">
      <c r="B81" s="251"/>
      <c r="C81" s="252"/>
      <c r="D81" s="252"/>
      <c r="E81" s="252"/>
      <c r="F81" s="252"/>
      <c r="G81" s="252"/>
      <c r="H81" s="252"/>
      <c r="I81" s="252"/>
      <c r="J81" s="252"/>
      <c r="K81" s="252"/>
      <c r="L81" s="252"/>
      <c r="M81" s="252"/>
      <c r="N81" s="252"/>
      <c r="O81" s="252"/>
      <c r="P81" s="252"/>
      <c r="Q81" s="252"/>
      <c r="R81" s="253"/>
    </row>
    <row r="82" spans="2:18" ht="12.75">
      <c r="B82" s="251"/>
      <c r="C82" s="252"/>
      <c r="D82" s="252"/>
      <c r="E82" s="252"/>
      <c r="F82" s="252"/>
      <c r="G82" s="252"/>
      <c r="H82" s="252"/>
      <c r="I82" s="252"/>
      <c r="J82" s="252"/>
      <c r="K82" s="252"/>
      <c r="L82" s="252"/>
      <c r="M82" s="252"/>
      <c r="N82" s="252"/>
      <c r="O82" s="252"/>
      <c r="P82" s="252"/>
      <c r="Q82" s="252"/>
      <c r="R82" s="253"/>
    </row>
    <row r="83" spans="2:18" ht="12.75">
      <c r="B83" s="251"/>
      <c r="C83" s="252"/>
      <c r="D83" s="252"/>
      <c r="E83" s="252"/>
      <c r="F83" s="252"/>
      <c r="G83" s="252"/>
      <c r="H83" s="252"/>
      <c r="I83" s="252"/>
      <c r="J83" s="252"/>
      <c r="K83" s="252"/>
      <c r="L83" s="252"/>
      <c r="M83" s="252"/>
      <c r="N83" s="252"/>
      <c r="O83" s="252"/>
      <c r="P83" s="252"/>
      <c r="Q83" s="252"/>
      <c r="R83" s="253"/>
    </row>
    <row r="84" spans="2:18" ht="12.75">
      <c r="B84" s="251"/>
      <c r="C84" s="252"/>
      <c r="D84" s="252"/>
      <c r="E84" s="252"/>
      <c r="F84" s="252"/>
      <c r="G84" s="252"/>
      <c r="H84" s="252"/>
      <c r="I84" s="252"/>
      <c r="J84" s="252"/>
      <c r="K84" s="252"/>
      <c r="L84" s="252"/>
      <c r="M84" s="252"/>
      <c r="N84" s="252"/>
      <c r="O84" s="252"/>
      <c r="P84" s="252"/>
      <c r="Q84" s="252"/>
      <c r="R84" s="253"/>
    </row>
    <row r="85" spans="2:18" ht="12.75">
      <c r="B85" s="251"/>
      <c r="C85" s="252"/>
      <c r="D85" s="252"/>
      <c r="E85" s="252"/>
      <c r="F85" s="252"/>
      <c r="G85" s="252"/>
      <c r="H85" s="252"/>
      <c r="I85" s="252"/>
      <c r="J85" s="252"/>
      <c r="K85" s="252"/>
      <c r="L85" s="252"/>
      <c r="M85" s="252"/>
      <c r="N85" s="252"/>
      <c r="O85" s="252"/>
      <c r="P85" s="252"/>
      <c r="Q85" s="252"/>
      <c r="R85" s="253"/>
    </row>
    <row r="86" spans="2:18" ht="12.75">
      <c r="B86" s="251"/>
      <c r="C86" s="252"/>
      <c r="D86" s="252"/>
      <c r="E86" s="252"/>
      <c r="F86" s="252"/>
      <c r="G86" s="252"/>
      <c r="H86" s="252"/>
      <c r="I86" s="252"/>
      <c r="J86" s="252"/>
      <c r="K86" s="252"/>
      <c r="L86" s="252"/>
      <c r="M86" s="252"/>
      <c r="N86" s="252"/>
      <c r="O86" s="252"/>
      <c r="P86" s="252"/>
      <c r="Q86" s="252"/>
      <c r="R86" s="253"/>
    </row>
    <row r="87" spans="2:18" ht="12.75">
      <c r="B87" s="251"/>
      <c r="C87" s="252"/>
      <c r="D87" s="252"/>
      <c r="E87" s="252"/>
      <c r="F87" s="252"/>
      <c r="G87" s="252"/>
      <c r="H87" s="252"/>
      <c r="I87" s="252"/>
      <c r="J87" s="252"/>
      <c r="K87" s="252"/>
      <c r="L87" s="252"/>
      <c r="M87" s="252"/>
      <c r="N87" s="252"/>
      <c r="O87" s="252"/>
      <c r="P87" s="252"/>
      <c r="Q87" s="252"/>
      <c r="R87" s="253"/>
    </row>
    <row r="88" spans="2:18" ht="12.75">
      <c r="B88" s="251"/>
      <c r="C88" s="252"/>
      <c r="D88" s="252"/>
      <c r="E88" s="252"/>
      <c r="F88" s="252"/>
      <c r="G88" s="252"/>
      <c r="H88" s="252"/>
      <c r="I88" s="252"/>
      <c r="J88" s="252"/>
      <c r="K88" s="252"/>
      <c r="L88" s="252"/>
      <c r="M88" s="252"/>
      <c r="N88" s="252"/>
      <c r="O88" s="252"/>
      <c r="P88" s="252"/>
      <c r="Q88" s="252"/>
      <c r="R88" s="253"/>
    </row>
    <row r="89" spans="2:18" ht="12.75">
      <c r="B89" s="251"/>
      <c r="C89" s="252"/>
      <c r="D89" s="252"/>
      <c r="E89" s="252"/>
      <c r="F89" s="252"/>
      <c r="G89" s="252"/>
      <c r="H89" s="252"/>
      <c r="I89" s="252"/>
      <c r="J89" s="252"/>
      <c r="K89" s="252"/>
      <c r="L89" s="252"/>
      <c r="M89" s="252"/>
      <c r="N89" s="252"/>
      <c r="O89" s="252"/>
      <c r="P89" s="252"/>
      <c r="Q89" s="252"/>
      <c r="R89" s="253"/>
    </row>
    <row r="90" spans="2:18" ht="12.75">
      <c r="B90" s="251"/>
      <c r="C90" s="252"/>
      <c r="D90" s="252"/>
      <c r="E90" s="252"/>
      <c r="F90" s="252"/>
      <c r="G90" s="252"/>
      <c r="H90" s="252"/>
      <c r="I90" s="252"/>
      <c r="J90" s="252"/>
      <c r="K90" s="252"/>
      <c r="L90" s="252"/>
      <c r="M90" s="252"/>
      <c r="N90" s="252"/>
      <c r="O90" s="252"/>
      <c r="P90" s="252"/>
      <c r="Q90" s="252"/>
      <c r="R90" s="253"/>
    </row>
    <row r="91" spans="2:18" ht="12.75">
      <c r="B91" s="251"/>
      <c r="C91" s="252"/>
      <c r="D91" s="252"/>
      <c r="E91" s="252"/>
      <c r="F91" s="252"/>
      <c r="G91" s="252"/>
      <c r="H91" s="252"/>
      <c r="I91" s="252"/>
      <c r="J91" s="252"/>
      <c r="K91" s="252"/>
      <c r="L91" s="252"/>
      <c r="M91" s="252"/>
      <c r="N91" s="252"/>
      <c r="O91" s="252"/>
      <c r="P91" s="252"/>
      <c r="Q91" s="252"/>
      <c r="R91" s="253"/>
    </row>
    <row r="92" spans="2:18" ht="12.75">
      <c r="B92" s="251"/>
      <c r="C92" s="252"/>
      <c r="D92" s="252"/>
      <c r="E92" s="252"/>
      <c r="F92" s="252"/>
      <c r="G92" s="252"/>
      <c r="H92" s="252"/>
      <c r="I92" s="252"/>
      <c r="J92" s="252"/>
      <c r="K92" s="252"/>
      <c r="L92" s="252"/>
      <c r="M92" s="252"/>
      <c r="N92" s="252"/>
      <c r="O92" s="252"/>
      <c r="P92" s="252"/>
      <c r="Q92" s="252"/>
      <c r="R92" s="253"/>
    </row>
    <row r="93" spans="2:18" ht="12.75">
      <c r="B93" s="251"/>
      <c r="C93" s="252"/>
      <c r="D93" s="252"/>
      <c r="E93" s="252"/>
      <c r="F93" s="252"/>
      <c r="G93" s="252"/>
      <c r="H93" s="252"/>
      <c r="I93" s="252"/>
      <c r="J93" s="252"/>
      <c r="K93" s="252"/>
      <c r="L93" s="252"/>
      <c r="M93" s="252"/>
      <c r="N93" s="252"/>
      <c r="O93" s="252"/>
      <c r="P93" s="252"/>
      <c r="Q93" s="252"/>
      <c r="R93" s="253"/>
    </row>
    <row r="94" spans="2:18" ht="12.75">
      <c r="B94" s="251"/>
      <c r="C94" s="252"/>
      <c r="D94" s="252"/>
      <c r="E94" s="252"/>
      <c r="F94" s="252"/>
      <c r="G94" s="252"/>
      <c r="H94" s="252"/>
      <c r="I94" s="252"/>
      <c r="J94" s="252"/>
      <c r="K94" s="252"/>
      <c r="L94" s="252"/>
      <c r="M94" s="252"/>
      <c r="N94" s="252"/>
      <c r="O94" s="252"/>
      <c r="P94" s="252"/>
      <c r="Q94" s="252"/>
      <c r="R94" s="253"/>
    </row>
    <row r="95" spans="2:18" ht="12.75">
      <c r="B95" s="251"/>
      <c r="C95" s="252"/>
      <c r="D95" s="252"/>
      <c r="E95" s="252"/>
      <c r="F95" s="252"/>
      <c r="G95" s="252"/>
      <c r="H95" s="252"/>
      <c r="I95" s="252"/>
      <c r="J95" s="252"/>
      <c r="K95" s="252"/>
      <c r="L95" s="252"/>
      <c r="M95" s="252"/>
      <c r="N95" s="252"/>
      <c r="O95" s="252"/>
      <c r="P95" s="252"/>
      <c r="Q95" s="252"/>
      <c r="R95" s="253"/>
    </row>
    <row r="96" spans="2:18" ht="12.75">
      <c r="B96" s="251"/>
      <c r="C96" s="252"/>
      <c r="D96" s="252"/>
      <c r="E96" s="252"/>
      <c r="F96" s="252"/>
      <c r="G96" s="252"/>
      <c r="H96" s="252"/>
      <c r="I96" s="252"/>
      <c r="J96" s="252"/>
      <c r="K96" s="252"/>
      <c r="L96" s="252"/>
      <c r="M96" s="252"/>
      <c r="N96" s="252"/>
      <c r="O96" s="252"/>
      <c r="P96" s="252"/>
      <c r="Q96" s="252"/>
      <c r="R96" s="253"/>
    </row>
    <row r="97" spans="2:18" ht="12.75">
      <c r="B97" s="251"/>
      <c r="C97" s="252"/>
      <c r="D97" s="252"/>
      <c r="E97" s="252"/>
      <c r="F97" s="252"/>
      <c r="G97" s="252"/>
      <c r="H97" s="252"/>
      <c r="I97" s="252"/>
      <c r="J97" s="252"/>
      <c r="K97" s="252"/>
      <c r="L97" s="252"/>
      <c r="M97" s="252"/>
      <c r="N97" s="252"/>
      <c r="O97" s="252"/>
      <c r="P97" s="252"/>
      <c r="Q97" s="252"/>
      <c r="R97" s="253"/>
    </row>
    <row r="98" spans="2:18" ht="12.75">
      <c r="B98" s="251"/>
      <c r="C98" s="252"/>
      <c r="D98" s="252"/>
      <c r="E98" s="252"/>
      <c r="F98" s="252"/>
      <c r="G98" s="252"/>
      <c r="H98" s="252"/>
      <c r="I98" s="252"/>
      <c r="J98" s="252"/>
      <c r="K98" s="252"/>
      <c r="L98" s="252"/>
      <c r="M98" s="252"/>
      <c r="N98" s="252"/>
      <c r="O98" s="252"/>
      <c r="P98" s="252"/>
      <c r="Q98" s="252"/>
      <c r="R98" s="253"/>
    </row>
    <row r="99" spans="2:18" ht="12.75">
      <c r="B99" s="251"/>
      <c r="C99" s="252"/>
      <c r="D99" s="252"/>
      <c r="E99" s="252"/>
      <c r="F99" s="252"/>
      <c r="G99" s="252"/>
      <c r="H99" s="252"/>
      <c r="I99" s="252"/>
      <c r="J99" s="252"/>
      <c r="K99" s="252"/>
      <c r="L99" s="252"/>
      <c r="M99" s="252"/>
      <c r="N99" s="252"/>
      <c r="O99" s="252"/>
      <c r="P99" s="252"/>
      <c r="Q99" s="252"/>
      <c r="R99" s="253"/>
    </row>
    <row r="100" spans="2:18" ht="12.75">
      <c r="B100" s="251"/>
      <c r="C100" s="252"/>
      <c r="D100" s="252"/>
      <c r="E100" s="252"/>
      <c r="F100" s="252"/>
      <c r="G100" s="252"/>
      <c r="H100" s="252"/>
      <c r="I100" s="252"/>
      <c r="J100" s="252"/>
      <c r="K100" s="252"/>
      <c r="L100" s="252"/>
      <c r="M100" s="252"/>
      <c r="N100" s="252"/>
      <c r="O100" s="252"/>
      <c r="P100" s="252"/>
      <c r="Q100" s="252"/>
      <c r="R100" s="253"/>
    </row>
    <row r="101" spans="2:18" ht="12.75">
      <c r="B101" s="251"/>
      <c r="C101" s="252"/>
      <c r="D101" s="252"/>
      <c r="E101" s="252"/>
      <c r="F101" s="252"/>
      <c r="G101" s="252"/>
      <c r="H101" s="252"/>
      <c r="I101" s="252"/>
      <c r="J101" s="252"/>
      <c r="K101" s="252"/>
      <c r="L101" s="252"/>
      <c r="M101" s="252"/>
      <c r="N101" s="252"/>
      <c r="O101" s="252"/>
      <c r="P101" s="252"/>
      <c r="Q101" s="252"/>
      <c r="R101" s="253"/>
    </row>
    <row r="102" spans="2:18" ht="12.75">
      <c r="B102" s="251"/>
      <c r="C102" s="252"/>
      <c r="D102" s="252"/>
      <c r="E102" s="252"/>
      <c r="F102" s="252"/>
      <c r="G102" s="252"/>
      <c r="H102" s="252"/>
      <c r="I102" s="252"/>
      <c r="J102" s="252"/>
      <c r="K102" s="252"/>
      <c r="L102" s="252"/>
      <c r="M102" s="252"/>
      <c r="N102" s="252"/>
      <c r="O102" s="252"/>
      <c r="P102" s="252"/>
      <c r="Q102" s="252"/>
      <c r="R102" s="253"/>
    </row>
    <row r="103" spans="2:18" ht="12.75">
      <c r="B103" s="251"/>
      <c r="C103" s="252"/>
      <c r="D103" s="252"/>
      <c r="E103" s="252"/>
      <c r="F103" s="252"/>
      <c r="G103" s="252"/>
      <c r="H103" s="252"/>
      <c r="I103" s="252"/>
      <c r="J103" s="252"/>
      <c r="K103" s="252"/>
      <c r="L103" s="252"/>
      <c r="M103" s="252"/>
      <c r="N103" s="252"/>
      <c r="O103" s="252"/>
      <c r="P103" s="252"/>
      <c r="Q103" s="252"/>
      <c r="R103" s="253"/>
    </row>
    <row r="104" spans="2:18" ht="12.75">
      <c r="B104" s="251"/>
      <c r="C104" s="252"/>
      <c r="D104" s="252"/>
      <c r="E104" s="252"/>
      <c r="F104" s="252"/>
      <c r="G104" s="252"/>
      <c r="H104" s="252"/>
      <c r="I104" s="252"/>
      <c r="J104" s="252"/>
      <c r="K104" s="252"/>
      <c r="L104" s="252"/>
      <c r="M104" s="252"/>
      <c r="N104" s="252"/>
      <c r="O104" s="252"/>
      <c r="P104" s="252"/>
      <c r="Q104" s="252"/>
      <c r="R104" s="253"/>
    </row>
    <row r="105" spans="2:18" ht="12.75">
      <c r="B105" s="251"/>
      <c r="C105" s="252"/>
      <c r="D105" s="252"/>
      <c r="E105" s="252"/>
      <c r="F105" s="252"/>
      <c r="G105" s="252"/>
      <c r="H105" s="252"/>
      <c r="I105" s="252"/>
      <c r="J105" s="252"/>
      <c r="K105" s="252"/>
      <c r="L105" s="252"/>
      <c r="M105" s="252"/>
      <c r="N105" s="252"/>
      <c r="O105" s="252"/>
      <c r="P105" s="252"/>
      <c r="Q105" s="252"/>
      <c r="R105" s="253"/>
    </row>
    <row r="106" spans="2:18" ht="12.75">
      <c r="B106" s="251"/>
      <c r="C106" s="252"/>
      <c r="D106" s="252"/>
      <c r="E106" s="252"/>
      <c r="F106" s="252"/>
      <c r="G106" s="252"/>
      <c r="H106" s="252"/>
      <c r="I106" s="252"/>
      <c r="J106" s="252"/>
      <c r="K106" s="252"/>
      <c r="L106" s="252"/>
      <c r="M106" s="252"/>
      <c r="N106" s="252"/>
      <c r="O106" s="252"/>
      <c r="P106" s="252"/>
      <c r="Q106" s="252"/>
      <c r="R106" s="253"/>
    </row>
    <row r="107" spans="2:18" ht="12.75">
      <c r="B107" s="251"/>
      <c r="C107" s="252"/>
      <c r="D107" s="252"/>
      <c r="E107" s="252"/>
      <c r="F107" s="252"/>
      <c r="G107" s="252"/>
      <c r="H107" s="252"/>
      <c r="I107" s="252"/>
      <c r="J107" s="252"/>
      <c r="K107" s="252"/>
      <c r="L107" s="252"/>
      <c r="M107" s="252"/>
      <c r="N107" s="252"/>
      <c r="O107" s="252"/>
      <c r="P107" s="252"/>
      <c r="Q107" s="252"/>
      <c r="R107" s="253"/>
    </row>
    <row r="108" spans="2:18" ht="12.75">
      <c r="B108" s="251"/>
      <c r="C108" s="252"/>
      <c r="D108" s="252"/>
      <c r="E108" s="252"/>
      <c r="F108" s="252"/>
      <c r="G108" s="252"/>
      <c r="H108" s="252"/>
      <c r="I108" s="252"/>
      <c r="J108" s="252"/>
      <c r="K108" s="252"/>
      <c r="L108" s="252"/>
      <c r="M108" s="252"/>
      <c r="N108" s="252"/>
      <c r="O108" s="252"/>
      <c r="P108" s="252"/>
      <c r="Q108" s="252"/>
      <c r="R108" s="253"/>
    </row>
    <row r="109" spans="2:18" ht="12.75">
      <c r="B109" s="251"/>
      <c r="C109" s="252"/>
      <c r="D109" s="252"/>
      <c r="E109" s="252"/>
      <c r="F109" s="252"/>
      <c r="G109" s="252"/>
      <c r="H109" s="252"/>
      <c r="I109" s="252"/>
      <c r="J109" s="252"/>
      <c r="K109" s="252"/>
      <c r="L109" s="252"/>
      <c r="M109" s="252"/>
      <c r="N109" s="252"/>
      <c r="O109" s="252"/>
      <c r="P109" s="252"/>
      <c r="Q109" s="252"/>
      <c r="R109" s="253"/>
    </row>
    <row r="110" spans="2:18" ht="12.75">
      <c r="B110" s="251"/>
      <c r="C110" s="252"/>
      <c r="D110" s="252"/>
      <c r="E110" s="252"/>
      <c r="F110" s="252"/>
      <c r="G110" s="252"/>
      <c r="H110" s="252"/>
      <c r="I110" s="252"/>
      <c r="J110" s="252"/>
      <c r="K110" s="252"/>
      <c r="L110" s="252"/>
      <c r="M110" s="252"/>
      <c r="N110" s="252"/>
      <c r="O110" s="252"/>
      <c r="P110" s="252"/>
      <c r="Q110" s="252"/>
      <c r="R110" s="253"/>
    </row>
    <row r="111" spans="2:18" ht="12.75">
      <c r="B111" s="251"/>
      <c r="C111" s="252"/>
      <c r="D111" s="252"/>
      <c r="E111" s="252"/>
      <c r="F111" s="252"/>
      <c r="G111" s="252"/>
      <c r="H111" s="252"/>
      <c r="I111" s="252"/>
      <c r="J111" s="252"/>
      <c r="K111" s="252"/>
      <c r="L111" s="252"/>
      <c r="M111" s="252"/>
      <c r="N111" s="252"/>
      <c r="O111" s="252"/>
      <c r="P111" s="252"/>
      <c r="Q111" s="252"/>
      <c r="R111" s="253"/>
    </row>
    <row r="112" spans="2:18" ht="12.75">
      <c r="B112" s="251"/>
      <c r="C112" s="252"/>
      <c r="D112" s="252"/>
      <c r="E112" s="252"/>
      <c r="F112" s="252"/>
      <c r="G112" s="252"/>
      <c r="H112" s="252"/>
      <c r="I112" s="252"/>
      <c r="J112" s="252"/>
      <c r="K112" s="252"/>
      <c r="L112" s="252"/>
      <c r="M112" s="252"/>
      <c r="N112" s="252"/>
      <c r="O112" s="252"/>
      <c r="P112" s="252"/>
      <c r="Q112" s="252"/>
      <c r="R112" s="253"/>
    </row>
    <row r="113" spans="2:18" ht="12.75">
      <c r="B113" s="251"/>
      <c r="C113" s="252"/>
      <c r="D113" s="252"/>
      <c r="E113" s="252"/>
      <c r="F113" s="252"/>
      <c r="G113" s="252"/>
      <c r="H113" s="252"/>
      <c r="I113" s="252"/>
      <c r="J113" s="252"/>
      <c r="K113" s="252"/>
      <c r="L113" s="252"/>
      <c r="M113" s="252"/>
      <c r="N113" s="252"/>
      <c r="O113" s="252"/>
      <c r="P113" s="252"/>
      <c r="Q113" s="252"/>
      <c r="R113" s="253"/>
    </row>
    <row r="114" spans="2:18" ht="12.75">
      <c r="B114" s="251"/>
      <c r="C114" s="252"/>
      <c r="D114" s="252"/>
      <c r="E114" s="252"/>
      <c r="F114" s="252"/>
      <c r="G114" s="252"/>
      <c r="H114" s="252"/>
      <c r="I114" s="252"/>
      <c r="J114" s="252"/>
      <c r="K114" s="252"/>
      <c r="L114" s="252"/>
      <c r="M114" s="252"/>
      <c r="N114" s="252"/>
      <c r="O114" s="252"/>
      <c r="P114" s="252"/>
      <c r="Q114" s="252"/>
      <c r="R114" s="253"/>
    </row>
    <row r="115" spans="2:18" ht="12.75">
      <c r="B115" s="251"/>
      <c r="C115" s="252"/>
      <c r="D115" s="252"/>
      <c r="E115" s="252"/>
      <c r="F115" s="252"/>
      <c r="G115" s="252"/>
      <c r="H115" s="252"/>
      <c r="I115" s="252"/>
      <c r="J115" s="252"/>
      <c r="K115" s="252"/>
      <c r="L115" s="252"/>
      <c r="M115" s="252"/>
      <c r="N115" s="252"/>
      <c r="O115" s="252"/>
      <c r="P115" s="252"/>
      <c r="Q115" s="252"/>
      <c r="R115" s="253"/>
    </row>
    <row r="116" spans="2:18" ht="12.75">
      <c r="B116" s="251"/>
      <c r="C116" s="252"/>
      <c r="D116" s="252"/>
      <c r="E116" s="252"/>
      <c r="F116" s="252"/>
      <c r="G116" s="252"/>
      <c r="H116" s="252"/>
      <c r="I116" s="252"/>
      <c r="J116" s="252"/>
      <c r="K116" s="252"/>
      <c r="L116" s="252"/>
      <c r="M116" s="252"/>
      <c r="N116" s="252"/>
      <c r="O116" s="252"/>
      <c r="P116" s="252"/>
      <c r="Q116" s="252"/>
      <c r="R116" s="253"/>
    </row>
    <row r="117" spans="2:18" ht="12.75">
      <c r="B117" s="251"/>
      <c r="C117" s="252"/>
      <c r="D117" s="252"/>
      <c r="E117" s="252"/>
      <c r="F117" s="252"/>
      <c r="G117" s="252"/>
      <c r="H117" s="252"/>
      <c r="I117" s="252"/>
      <c r="J117" s="252"/>
      <c r="K117" s="252"/>
      <c r="L117" s="252"/>
      <c r="M117" s="252"/>
      <c r="N117" s="252"/>
      <c r="O117" s="252"/>
      <c r="P117" s="252"/>
      <c r="Q117" s="252"/>
      <c r="R117" s="253"/>
    </row>
    <row r="118" spans="2:18" ht="12.75">
      <c r="B118" s="251"/>
      <c r="C118" s="252"/>
      <c r="D118" s="252"/>
      <c r="E118" s="252"/>
      <c r="F118" s="252"/>
      <c r="G118" s="252"/>
      <c r="H118" s="252"/>
      <c r="I118" s="252"/>
      <c r="J118" s="252"/>
      <c r="K118" s="252"/>
      <c r="L118" s="252"/>
      <c r="M118" s="252"/>
      <c r="N118" s="252"/>
      <c r="O118" s="252"/>
      <c r="P118" s="252"/>
      <c r="Q118" s="252"/>
      <c r="R118" s="253"/>
    </row>
    <row r="119" spans="2:18" ht="12.75">
      <c r="B119" s="251"/>
      <c r="C119" s="252"/>
      <c r="D119" s="252"/>
      <c r="E119" s="252"/>
      <c r="F119" s="252"/>
      <c r="G119" s="252"/>
      <c r="H119" s="252"/>
      <c r="I119" s="252"/>
      <c r="J119" s="252"/>
      <c r="K119" s="252"/>
      <c r="L119" s="252"/>
      <c r="M119" s="252"/>
      <c r="N119" s="252"/>
      <c r="O119" s="252"/>
      <c r="P119" s="252"/>
      <c r="Q119" s="252"/>
      <c r="R119" s="253"/>
    </row>
    <row r="120" spans="2:18" ht="12.75">
      <c r="B120" s="251"/>
      <c r="C120" s="252"/>
      <c r="D120" s="252"/>
      <c r="E120" s="252"/>
      <c r="F120" s="252"/>
      <c r="G120" s="252"/>
      <c r="H120" s="252"/>
      <c r="I120" s="252"/>
      <c r="J120" s="252"/>
      <c r="K120" s="252"/>
      <c r="L120" s="252"/>
      <c r="M120" s="252"/>
      <c r="N120" s="252"/>
      <c r="O120" s="252"/>
      <c r="P120" s="252"/>
      <c r="Q120" s="252"/>
      <c r="R120" s="253"/>
    </row>
    <row r="121" spans="2:18" ht="12.75">
      <c r="B121" s="251"/>
      <c r="C121" s="252"/>
      <c r="D121" s="252"/>
      <c r="E121" s="252"/>
      <c r="F121" s="252"/>
      <c r="G121" s="252"/>
      <c r="H121" s="252"/>
      <c r="I121" s="252"/>
      <c r="J121" s="252"/>
      <c r="K121" s="252"/>
      <c r="L121" s="252"/>
      <c r="M121" s="252"/>
      <c r="N121" s="252"/>
      <c r="O121" s="252"/>
      <c r="P121" s="252"/>
      <c r="Q121" s="252"/>
      <c r="R121" s="253"/>
    </row>
    <row r="122" spans="2:18" ht="12.75">
      <c r="B122" s="251"/>
      <c r="C122" s="252"/>
      <c r="D122" s="252"/>
      <c r="E122" s="252"/>
      <c r="F122" s="252"/>
      <c r="G122" s="252"/>
      <c r="H122" s="252"/>
      <c r="I122" s="252"/>
      <c r="J122" s="252"/>
      <c r="K122" s="252"/>
      <c r="L122" s="252"/>
      <c r="M122" s="252"/>
      <c r="N122" s="252"/>
      <c r="O122" s="252"/>
      <c r="P122" s="252"/>
      <c r="Q122" s="252"/>
      <c r="R122" s="253"/>
    </row>
    <row r="123" spans="2:18" ht="12.75">
      <c r="B123" s="251"/>
      <c r="C123" s="252"/>
      <c r="D123" s="252"/>
      <c r="E123" s="252"/>
      <c r="F123" s="252"/>
      <c r="G123" s="252"/>
      <c r="H123" s="252"/>
      <c r="I123" s="252"/>
      <c r="J123" s="252"/>
      <c r="K123" s="252"/>
      <c r="L123" s="252"/>
      <c r="M123" s="252"/>
      <c r="N123" s="252"/>
      <c r="O123" s="252"/>
      <c r="P123" s="252"/>
      <c r="Q123" s="252"/>
      <c r="R123" s="253"/>
    </row>
    <row r="124" spans="2:18" ht="12.75">
      <c r="B124" s="251"/>
      <c r="C124" s="252"/>
      <c r="D124" s="252"/>
      <c r="E124" s="252"/>
      <c r="F124" s="252"/>
      <c r="G124" s="252"/>
      <c r="H124" s="252"/>
      <c r="I124" s="252"/>
      <c r="J124" s="252"/>
      <c r="K124" s="252"/>
      <c r="L124" s="252"/>
      <c r="M124" s="252"/>
      <c r="N124" s="252"/>
      <c r="O124" s="252"/>
      <c r="P124" s="252"/>
      <c r="Q124" s="252"/>
      <c r="R124" s="253"/>
    </row>
    <row r="125" spans="2:18" ht="12.75">
      <c r="B125" s="251"/>
      <c r="C125" s="252"/>
      <c r="D125" s="252"/>
      <c r="E125" s="252"/>
      <c r="F125" s="252"/>
      <c r="G125" s="252"/>
      <c r="H125" s="252"/>
      <c r="I125" s="252"/>
      <c r="J125" s="252"/>
      <c r="K125" s="252"/>
      <c r="L125" s="252"/>
      <c r="M125" s="252"/>
      <c r="N125" s="252"/>
      <c r="O125" s="252"/>
      <c r="P125" s="252"/>
      <c r="Q125" s="252"/>
      <c r="R125" s="253"/>
    </row>
    <row r="126" spans="2:18" ht="12.75">
      <c r="B126" s="251"/>
      <c r="C126" s="252"/>
      <c r="D126" s="252"/>
      <c r="E126" s="252"/>
      <c r="F126" s="252"/>
      <c r="G126" s="252"/>
      <c r="H126" s="252"/>
      <c r="I126" s="252"/>
      <c r="J126" s="252"/>
      <c r="K126" s="252"/>
      <c r="L126" s="252"/>
      <c r="M126" s="252"/>
      <c r="N126" s="252"/>
      <c r="O126" s="252"/>
      <c r="P126" s="252"/>
      <c r="Q126" s="252"/>
      <c r="R126" s="253"/>
    </row>
    <row r="127" spans="2:18" ht="12.75">
      <c r="B127" s="251"/>
      <c r="C127" s="252"/>
      <c r="D127" s="252"/>
      <c r="E127" s="252"/>
      <c r="F127" s="252"/>
      <c r="G127" s="252"/>
      <c r="H127" s="252"/>
      <c r="I127" s="252"/>
      <c r="J127" s="252"/>
      <c r="K127" s="252"/>
      <c r="L127" s="252"/>
      <c r="M127" s="252"/>
      <c r="N127" s="252"/>
      <c r="O127" s="252"/>
      <c r="P127" s="252"/>
      <c r="Q127" s="252"/>
      <c r="R127" s="253"/>
    </row>
    <row r="128" spans="2:18" ht="12.75">
      <c r="B128" s="251"/>
      <c r="C128" s="252"/>
      <c r="D128" s="252"/>
      <c r="E128" s="252"/>
      <c r="F128" s="252"/>
      <c r="G128" s="252"/>
      <c r="H128" s="252"/>
      <c r="I128" s="252"/>
      <c r="J128" s="252"/>
      <c r="K128" s="252"/>
      <c r="L128" s="252"/>
      <c r="M128" s="252"/>
      <c r="N128" s="252"/>
      <c r="O128" s="252"/>
      <c r="P128" s="252"/>
      <c r="Q128" s="252"/>
      <c r="R128" s="253"/>
    </row>
    <row r="129" spans="2:18" ht="12.75">
      <c r="B129" s="251"/>
      <c r="C129" s="252"/>
      <c r="D129" s="252"/>
      <c r="E129" s="252"/>
      <c r="F129" s="252"/>
      <c r="G129" s="252"/>
      <c r="H129" s="252"/>
      <c r="I129" s="252"/>
      <c r="J129" s="252"/>
      <c r="K129" s="252"/>
      <c r="L129" s="252"/>
      <c r="M129" s="252"/>
      <c r="N129" s="252"/>
      <c r="O129" s="252"/>
      <c r="P129" s="252"/>
      <c r="Q129" s="252"/>
      <c r="R129" s="253"/>
    </row>
    <row r="130" spans="2:18" ht="12.75">
      <c r="B130" s="251"/>
      <c r="C130" s="252"/>
      <c r="D130" s="252"/>
      <c r="E130" s="252"/>
      <c r="F130" s="252"/>
      <c r="G130" s="252"/>
      <c r="H130" s="252"/>
      <c r="I130" s="252"/>
      <c r="J130" s="252"/>
      <c r="K130" s="252"/>
      <c r="L130" s="252"/>
      <c r="M130" s="252"/>
      <c r="N130" s="252"/>
      <c r="O130" s="252"/>
      <c r="P130" s="252"/>
      <c r="Q130" s="252"/>
      <c r="R130" s="253"/>
    </row>
    <row r="131" spans="2:18" ht="12.75">
      <c r="B131" s="251"/>
      <c r="C131" s="252"/>
      <c r="D131" s="252"/>
      <c r="E131" s="252"/>
      <c r="F131" s="252"/>
      <c r="G131" s="252"/>
      <c r="H131" s="252"/>
      <c r="I131" s="252"/>
      <c r="J131" s="252"/>
      <c r="K131" s="252"/>
      <c r="L131" s="252"/>
      <c r="M131" s="252"/>
      <c r="N131" s="252"/>
      <c r="O131" s="252"/>
      <c r="P131" s="252"/>
      <c r="Q131" s="252"/>
      <c r="R131" s="253"/>
    </row>
    <row r="132" spans="2:18" ht="12.75">
      <c r="B132" s="251"/>
      <c r="C132" s="252"/>
      <c r="D132" s="252"/>
      <c r="E132" s="252"/>
      <c r="F132" s="252"/>
      <c r="G132" s="252"/>
      <c r="H132" s="252"/>
      <c r="I132" s="252"/>
      <c r="J132" s="252"/>
      <c r="K132" s="252"/>
      <c r="L132" s="252"/>
      <c r="M132" s="252"/>
      <c r="N132" s="252"/>
      <c r="O132" s="252"/>
      <c r="P132" s="252"/>
      <c r="Q132" s="252"/>
      <c r="R132" s="253"/>
    </row>
    <row r="133" spans="2:18" ht="12.75">
      <c r="B133" s="251"/>
      <c r="C133" s="252"/>
      <c r="D133" s="252"/>
      <c r="E133" s="252"/>
      <c r="F133" s="252"/>
      <c r="G133" s="252"/>
      <c r="H133" s="252"/>
      <c r="I133" s="252"/>
      <c r="J133" s="252"/>
      <c r="K133" s="252"/>
      <c r="L133" s="252"/>
      <c r="M133" s="252"/>
      <c r="N133" s="252"/>
      <c r="O133" s="252"/>
      <c r="P133" s="252"/>
      <c r="Q133" s="252"/>
      <c r="R133" s="253"/>
    </row>
    <row r="134" spans="2:18" ht="12.75">
      <c r="B134" s="251"/>
      <c r="C134" s="252"/>
      <c r="D134" s="252"/>
      <c r="E134" s="252"/>
      <c r="F134" s="252"/>
      <c r="G134" s="252"/>
      <c r="H134" s="252"/>
      <c r="I134" s="252"/>
      <c r="J134" s="252"/>
      <c r="K134" s="252"/>
      <c r="L134" s="252"/>
      <c r="M134" s="252"/>
      <c r="N134" s="252"/>
      <c r="O134" s="252"/>
      <c r="P134" s="252"/>
      <c r="Q134" s="252"/>
      <c r="R134" s="253"/>
    </row>
    <row r="135" spans="2:18" ht="12.75">
      <c r="B135" s="251"/>
      <c r="C135" s="252"/>
      <c r="D135" s="252"/>
      <c r="E135" s="252"/>
      <c r="F135" s="252"/>
      <c r="G135" s="252"/>
      <c r="H135" s="252"/>
      <c r="I135" s="252"/>
      <c r="J135" s="252"/>
      <c r="K135" s="252"/>
      <c r="L135" s="252"/>
      <c r="M135" s="252"/>
      <c r="N135" s="252"/>
      <c r="O135" s="252"/>
      <c r="P135" s="252"/>
      <c r="Q135" s="252"/>
      <c r="R135" s="253"/>
    </row>
    <row r="136" spans="2:18" ht="12.75">
      <c r="B136" s="251"/>
      <c r="C136" s="252"/>
      <c r="D136" s="252"/>
      <c r="E136" s="252"/>
      <c r="F136" s="252"/>
      <c r="G136" s="252"/>
      <c r="H136" s="252"/>
      <c r="I136" s="252"/>
      <c r="J136" s="252"/>
      <c r="K136" s="252"/>
      <c r="L136" s="252"/>
      <c r="M136" s="252"/>
      <c r="N136" s="252"/>
      <c r="O136" s="252"/>
      <c r="P136" s="252"/>
      <c r="Q136" s="252"/>
      <c r="R136" s="253"/>
    </row>
    <row r="137" spans="2:18" ht="12.75">
      <c r="B137" s="251"/>
      <c r="C137" s="252"/>
      <c r="D137" s="252"/>
      <c r="E137" s="252"/>
      <c r="F137" s="252"/>
      <c r="G137" s="252"/>
      <c r="H137" s="252"/>
      <c r="I137" s="252"/>
      <c r="J137" s="252"/>
      <c r="K137" s="252"/>
      <c r="L137" s="252"/>
      <c r="M137" s="252"/>
      <c r="N137" s="252"/>
      <c r="O137" s="252"/>
      <c r="P137" s="252"/>
      <c r="Q137" s="252"/>
      <c r="R137" s="253"/>
    </row>
    <row r="138" spans="2:18" ht="12.75">
      <c r="B138" s="251"/>
      <c r="C138" s="252"/>
      <c r="D138" s="252"/>
      <c r="E138" s="252"/>
      <c r="F138" s="252"/>
      <c r="G138" s="252"/>
      <c r="H138" s="252"/>
      <c r="I138" s="252"/>
      <c r="J138" s="252"/>
      <c r="K138" s="252"/>
      <c r="L138" s="252"/>
      <c r="M138" s="252"/>
      <c r="N138" s="252"/>
      <c r="O138" s="252"/>
      <c r="P138" s="252"/>
      <c r="Q138" s="252"/>
      <c r="R138" s="253"/>
    </row>
    <row r="139" spans="2:18" ht="12.75">
      <c r="B139" s="254"/>
      <c r="C139" s="255"/>
      <c r="D139" s="255"/>
      <c r="E139" s="255"/>
      <c r="F139" s="255"/>
      <c r="G139" s="255"/>
      <c r="H139" s="255"/>
      <c r="I139" s="255"/>
      <c r="J139" s="255"/>
      <c r="K139" s="255"/>
      <c r="L139" s="255"/>
      <c r="M139" s="255"/>
      <c r="N139" s="255"/>
      <c r="O139" s="255"/>
      <c r="P139" s="255"/>
      <c r="Q139" s="255"/>
      <c r="R139" s="256"/>
    </row>
  </sheetData>
  <sheetProtection/>
  <mergeCells count="53">
    <mergeCell ref="B49:R49"/>
    <mergeCell ref="B50:R50"/>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P3:Q3"/>
    <mergeCell ref="R3:S3"/>
    <mergeCell ref="A1:C2"/>
    <mergeCell ref="D1:I2"/>
    <mergeCell ref="J1:O2"/>
    <mergeCell ref="P1:Q1"/>
    <mergeCell ref="R1:S1"/>
    <mergeCell ref="P2:Q2"/>
    <mergeCell ref="R2:S2"/>
  </mergeCells>
  <printOptions/>
  <pageMargins left="0.7" right="0.7" top="0.75" bottom="0.75" header="0.3" footer="0.3"/>
  <pageSetup fitToHeight="0" fitToWidth="1" horizontalDpi="600" verticalDpi="600" orientation="portrait" paperSize="9" scale="89" r:id="rId2"/>
  <drawing r:id="rId1"/>
</worksheet>
</file>

<file path=xl/worksheets/sheet15.xml><?xml version="1.0" encoding="utf-8"?>
<worksheet xmlns="http://schemas.openxmlformats.org/spreadsheetml/2006/main" xmlns:r="http://schemas.openxmlformats.org/officeDocument/2006/relationships">
  <sheetPr codeName="Feuil18"/>
  <dimension ref="A1:S52"/>
  <sheetViews>
    <sheetView workbookViewId="0" topLeftCell="A1">
      <selection activeCell="A4" sqref="A4"/>
    </sheetView>
  </sheetViews>
  <sheetFormatPr defaultColWidth="11.421875" defaultRowHeight="12.75"/>
  <cols>
    <col min="1" max="19" width="5.28125" style="0" customWidth="1"/>
  </cols>
  <sheetData>
    <row r="1" spans="1:19" ht="12.75" customHeight="1">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5.75" customHeight="1">
      <c r="A5" s="70"/>
      <c r="B5" s="70"/>
      <c r="C5" s="70"/>
      <c r="D5" s="70"/>
      <c r="E5" s="70"/>
      <c r="F5" s="70"/>
      <c r="G5" s="70"/>
      <c r="H5" s="70"/>
      <c r="I5" s="70"/>
      <c r="J5" s="70"/>
      <c r="K5" s="70"/>
      <c r="L5" s="70"/>
      <c r="M5" s="70"/>
      <c r="N5" s="70"/>
      <c r="O5" s="70"/>
      <c r="P5" s="70"/>
      <c r="Q5" s="70"/>
      <c r="R5" s="49"/>
      <c r="S5" s="49"/>
    </row>
    <row r="6" spans="1:19" ht="15.75" customHeight="1">
      <c r="A6" s="29" t="s">
        <v>294</v>
      </c>
      <c r="B6" s="206"/>
      <c r="C6" s="206"/>
      <c r="D6" s="206"/>
      <c r="E6" s="206"/>
      <c r="F6" s="52"/>
      <c r="G6" s="68"/>
      <c r="H6" s="68"/>
      <c r="I6" s="3"/>
      <c r="J6" s="3"/>
      <c r="K6" s="3"/>
      <c r="L6" s="3"/>
      <c r="M6" s="203"/>
      <c r="N6" s="203"/>
      <c r="O6" s="203"/>
      <c r="P6" s="203"/>
      <c r="Q6" s="3"/>
      <c r="R6" s="3"/>
      <c r="S6" s="3"/>
    </row>
    <row r="7" spans="1:19" ht="16.5" customHeight="1">
      <c r="A7" s="30"/>
      <c r="B7" s="206"/>
      <c r="C7" s="206"/>
      <c r="D7" s="206"/>
      <c r="E7" s="206"/>
      <c r="F7" s="52"/>
      <c r="G7" s="52"/>
      <c r="H7" s="52"/>
      <c r="I7" s="203"/>
      <c r="J7" s="203"/>
      <c r="K7" s="203"/>
      <c r="L7" s="203"/>
      <c r="M7" s="203"/>
      <c r="N7" s="203"/>
      <c r="O7" s="203"/>
      <c r="P7" s="203"/>
      <c r="Q7" s="203"/>
      <c r="R7" s="3"/>
      <c r="S7" s="3"/>
    </row>
    <row r="8" spans="1:19" ht="16.5" customHeight="1">
      <c r="A8" s="207" t="s">
        <v>307</v>
      </c>
      <c r="B8" s="30"/>
      <c r="C8" s="208"/>
      <c r="D8" s="208"/>
      <c r="E8" s="208"/>
      <c r="F8" s="207" t="s">
        <v>308</v>
      </c>
      <c r="G8" s="208"/>
      <c r="H8" s="208"/>
      <c r="I8" s="204"/>
      <c r="J8" s="204"/>
      <c r="K8" s="204"/>
      <c r="L8" s="204"/>
      <c r="M8" s="204"/>
      <c r="N8" s="204"/>
      <c r="O8" s="204"/>
      <c r="P8" s="204"/>
      <c r="Q8" s="204"/>
      <c r="R8" s="204"/>
      <c r="S8" s="205"/>
    </row>
    <row r="9" spans="1:19" ht="49.5" customHeight="1">
      <c r="A9" s="636" t="s">
        <v>309</v>
      </c>
      <c r="B9" s="636"/>
      <c r="C9" s="636"/>
      <c r="D9" s="636"/>
      <c r="E9" s="636"/>
      <c r="F9" s="634" t="s">
        <v>310</v>
      </c>
      <c r="G9" s="634"/>
      <c r="H9" s="634"/>
      <c r="I9" s="634"/>
      <c r="J9" s="634"/>
      <c r="K9" s="634"/>
      <c r="L9" s="634"/>
      <c r="M9" s="634"/>
      <c r="N9" s="634"/>
      <c r="O9" s="634"/>
      <c r="P9" s="634"/>
      <c r="Q9" s="634"/>
      <c r="R9" s="634"/>
      <c r="S9" s="634"/>
    </row>
    <row r="10" spans="1:19" ht="49.5" customHeight="1">
      <c r="A10" s="636" t="s">
        <v>30</v>
      </c>
      <c r="B10" s="636"/>
      <c r="C10" s="636"/>
      <c r="D10" s="636"/>
      <c r="E10" s="636"/>
      <c r="F10" s="634" t="s">
        <v>311</v>
      </c>
      <c r="G10" s="634"/>
      <c r="H10" s="634"/>
      <c r="I10" s="634"/>
      <c r="J10" s="634"/>
      <c r="K10" s="634"/>
      <c r="L10" s="634"/>
      <c r="M10" s="634"/>
      <c r="N10" s="634"/>
      <c r="O10" s="634"/>
      <c r="P10" s="634"/>
      <c r="Q10" s="634"/>
      <c r="R10" s="634"/>
      <c r="S10" s="634"/>
    </row>
    <row r="11" spans="1:19" ht="49.5" customHeight="1">
      <c r="A11" s="636" t="s">
        <v>312</v>
      </c>
      <c r="B11" s="636"/>
      <c r="C11" s="636"/>
      <c r="D11" s="636"/>
      <c r="E11" s="636"/>
      <c r="F11" s="634" t="s">
        <v>313</v>
      </c>
      <c r="G11" s="634"/>
      <c r="H11" s="634"/>
      <c r="I11" s="634"/>
      <c r="J11" s="634"/>
      <c r="K11" s="634"/>
      <c r="L11" s="634"/>
      <c r="M11" s="634"/>
      <c r="N11" s="634"/>
      <c r="O11" s="634"/>
      <c r="P11" s="634"/>
      <c r="Q11" s="634"/>
      <c r="R11" s="634"/>
      <c r="S11" s="634"/>
    </row>
    <row r="12" spans="1:19" ht="49.5" customHeight="1">
      <c r="A12" s="636" t="s">
        <v>314</v>
      </c>
      <c r="B12" s="636"/>
      <c r="C12" s="636"/>
      <c r="D12" s="636"/>
      <c r="E12" s="636"/>
      <c r="F12" s="634" t="s">
        <v>334</v>
      </c>
      <c r="G12" s="634"/>
      <c r="H12" s="634"/>
      <c r="I12" s="634"/>
      <c r="J12" s="634"/>
      <c r="K12" s="634"/>
      <c r="L12" s="634"/>
      <c r="M12" s="634"/>
      <c r="N12" s="634"/>
      <c r="O12" s="634"/>
      <c r="P12" s="634"/>
      <c r="Q12" s="634"/>
      <c r="R12" s="634"/>
      <c r="S12" s="634"/>
    </row>
    <row r="13" spans="1:19" ht="49.5" customHeight="1">
      <c r="A13" s="636" t="s">
        <v>315</v>
      </c>
      <c r="B13" s="636"/>
      <c r="C13" s="636"/>
      <c r="D13" s="636"/>
      <c r="E13" s="636"/>
      <c r="F13" s="634" t="s">
        <v>316</v>
      </c>
      <c r="G13" s="634"/>
      <c r="H13" s="634"/>
      <c r="I13" s="634"/>
      <c r="J13" s="634"/>
      <c r="K13" s="634"/>
      <c r="L13" s="634"/>
      <c r="M13" s="634"/>
      <c r="N13" s="634"/>
      <c r="O13" s="634"/>
      <c r="P13" s="634"/>
      <c r="Q13" s="634"/>
      <c r="R13" s="634"/>
      <c r="S13" s="634"/>
    </row>
    <row r="14" spans="1:19" ht="49.5" customHeight="1">
      <c r="A14" s="636" t="s">
        <v>317</v>
      </c>
      <c r="B14" s="636"/>
      <c r="C14" s="636"/>
      <c r="D14" s="636"/>
      <c r="E14" s="636"/>
      <c r="F14" s="634" t="s">
        <v>335</v>
      </c>
      <c r="G14" s="634"/>
      <c r="H14" s="634"/>
      <c r="I14" s="634"/>
      <c r="J14" s="634"/>
      <c r="K14" s="634"/>
      <c r="L14" s="634"/>
      <c r="M14" s="634"/>
      <c r="N14" s="634"/>
      <c r="O14" s="634"/>
      <c r="P14" s="634"/>
      <c r="Q14" s="634"/>
      <c r="R14" s="634"/>
      <c r="S14" s="634"/>
    </row>
    <row r="15" spans="1:19" ht="51.75" customHeight="1">
      <c r="A15" s="636" t="s">
        <v>318</v>
      </c>
      <c r="B15" s="636"/>
      <c r="C15" s="636"/>
      <c r="D15" s="636"/>
      <c r="E15" s="636"/>
      <c r="F15" s="634" t="s">
        <v>319</v>
      </c>
      <c r="G15" s="634"/>
      <c r="H15" s="634"/>
      <c r="I15" s="634"/>
      <c r="J15" s="634"/>
      <c r="K15" s="634"/>
      <c r="L15" s="634"/>
      <c r="M15" s="634"/>
      <c r="N15" s="634"/>
      <c r="O15" s="634"/>
      <c r="P15" s="634"/>
      <c r="Q15" s="634"/>
      <c r="R15" s="634"/>
      <c r="S15" s="634"/>
    </row>
    <row r="16" spans="1:19" ht="49.5" customHeight="1">
      <c r="A16" s="635" t="s">
        <v>320</v>
      </c>
      <c r="B16" s="635"/>
      <c r="C16" s="635"/>
      <c r="D16" s="635"/>
      <c r="E16" s="635"/>
      <c r="F16" s="634" t="s">
        <v>321</v>
      </c>
      <c r="G16" s="634"/>
      <c r="H16" s="634"/>
      <c r="I16" s="634"/>
      <c r="J16" s="634"/>
      <c r="K16" s="634"/>
      <c r="L16" s="634"/>
      <c r="M16" s="634"/>
      <c r="N16" s="634"/>
      <c r="O16" s="634"/>
      <c r="P16" s="634"/>
      <c r="Q16" s="634"/>
      <c r="R16" s="634"/>
      <c r="S16" s="634"/>
    </row>
    <row r="17" spans="1:19" ht="49.5" customHeight="1">
      <c r="A17" s="636" t="s">
        <v>322</v>
      </c>
      <c r="B17" s="636"/>
      <c r="C17" s="636"/>
      <c r="D17" s="636"/>
      <c r="E17" s="636"/>
      <c r="F17" s="634" t="s">
        <v>336</v>
      </c>
      <c r="G17" s="634"/>
      <c r="H17" s="634"/>
      <c r="I17" s="634"/>
      <c r="J17" s="634"/>
      <c r="K17" s="634"/>
      <c r="L17" s="634"/>
      <c r="M17" s="634"/>
      <c r="N17" s="634"/>
      <c r="O17" s="634"/>
      <c r="P17" s="634"/>
      <c r="Q17" s="634"/>
      <c r="R17" s="634"/>
      <c r="S17" s="634"/>
    </row>
    <row r="18" spans="1:19" ht="49.5" customHeight="1">
      <c r="A18" s="636" t="s">
        <v>323</v>
      </c>
      <c r="B18" s="636"/>
      <c r="C18" s="636"/>
      <c r="D18" s="636"/>
      <c r="E18" s="636"/>
      <c r="F18" s="634" t="s">
        <v>324</v>
      </c>
      <c r="G18" s="634"/>
      <c r="H18" s="634"/>
      <c r="I18" s="634"/>
      <c r="J18" s="634"/>
      <c r="K18" s="634"/>
      <c r="L18" s="634"/>
      <c r="M18" s="634"/>
      <c r="N18" s="634"/>
      <c r="O18" s="634"/>
      <c r="P18" s="634"/>
      <c r="Q18" s="634"/>
      <c r="R18" s="634"/>
      <c r="S18" s="634"/>
    </row>
    <row r="19" spans="1:19" s="80" customFormat="1" ht="16.5" customHeight="1">
      <c r="A19" s="83"/>
      <c r="B19" s="83"/>
      <c r="C19" s="83"/>
      <c r="D19" s="83"/>
      <c r="E19" s="83"/>
      <c r="F19" s="83"/>
      <c r="G19" s="83"/>
      <c r="H19" s="83"/>
      <c r="I19" s="83"/>
      <c r="J19" s="83"/>
      <c r="K19" s="83"/>
      <c r="L19" s="83"/>
      <c r="M19" s="83"/>
      <c r="N19" s="83"/>
      <c r="O19" s="83"/>
      <c r="P19" s="83"/>
      <c r="Q19" s="83"/>
      <c r="R19" s="83"/>
      <c r="S19" s="84"/>
    </row>
    <row r="20" spans="1:19" s="80" customFormat="1" ht="16.5" customHeight="1">
      <c r="A20" s="83"/>
      <c r="B20" s="83"/>
      <c r="C20" s="83"/>
      <c r="D20" s="83"/>
      <c r="E20" s="83"/>
      <c r="F20" s="83"/>
      <c r="G20" s="83"/>
      <c r="H20" s="83"/>
      <c r="I20" s="83"/>
      <c r="J20" s="83"/>
      <c r="K20" s="83"/>
      <c r="L20" s="83"/>
      <c r="M20" s="83"/>
      <c r="N20" s="83"/>
      <c r="O20" s="83"/>
      <c r="P20" s="83"/>
      <c r="Q20" s="83"/>
      <c r="R20" s="83"/>
      <c r="S20" s="84"/>
    </row>
    <row r="21" spans="1:19" ht="16.5" customHeight="1">
      <c r="A21" s="77"/>
      <c r="B21" s="77"/>
      <c r="C21" s="77"/>
      <c r="D21" s="77"/>
      <c r="E21" s="77"/>
      <c r="F21" s="77"/>
      <c r="G21" s="77"/>
      <c r="H21" s="77"/>
      <c r="I21" s="77"/>
      <c r="J21" s="77"/>
      <c r="K21" s="77"/>
      <c r="L21" s="77"/>
      <c r="M21" s="77"/>
      <c r="N21" s="77"/>
      <c r="O21" s="77"/>
      <c r="P21" s="77"/>
      <c r="Q21" s="77"/>
      <c r="R21" s="77"/>
      <c r="S21" s="82"/>
    </row>
    <row r="22" spans="1:19" ht="16.5" customHeight="1">
      <c r="A22" s="77"/>
      <c r="B22" s="77"/>
      <c r="C22" s="77"/>
      <c r="D22" s="77"/>
      <c r="E22" s="77"/>
      <c r="F22" s="77"/>
      <c r="G22" s="77"/>
      <c r="H22" s="77"/>
      <c r="I22" s="77"/>
      <c r="J22" s="77"/>
      <c r="K22" s="77"/>
      <c r="L22" s="77"/>
      <c r="M22" s="77"/>
      <c r="N22" s="77"/>
      <c r="O22" s="77"/>
      <c r="P22" s="77"/>
      <c r="Q22" s="77"/>
      <c r="R22" s="77"/>
      <c r="S22" s="82"/>
    </row>
    <row r="23" spans="1:19" ht="16.5" customHeight="1">
      <c r="A23" s="77"/>
      <c r="B23" s="77"/>
      <c r="C23" s="77"/>
      <c r="D23" s="77"/>
      <c r="E23" s="77"/>
      <c r="F23" s="77"/>
      <c r="G23" s="77"/>
      <c r="H23" s="77"/>
      <c r="I23" s="77"/>
      <c r="J23" s="77"/>
      <c r="K23" s="77"/>
      <c r="L23" s="77"/>
      <c r="M23" s="77"/>
      <c r="N23" s="77"/>
      <c r="O23" s="77"/>
      <c r="P23" s="77"/>
      <c r="Q23" s="77"/>
      <c r="R23" s="77"/>
      <c r="S23" s="82"/>
    </row>
    <row r="24" spans="1:19" ht="16.5" customHeight="1">
      <c r="A24" s="77"/>
      <c r="B24" s="77"/>
      <c r="C24" s="77"/>
      <c r="D24" s="77"/>
      <c r="E24" s="77"/>
      <c r="F24" s="77"/>
      <c r="G24" s="77"/>
      <c r="H24" s="77"/>
      <c r="I24" s="77"/>
      <c r="J24" s="77"/>
      <c r="K24" s="77"/>
      <c r="L24" s="77"/>
      <c r="M24" s="77"/>
      <c r="N24" s="77"/>
      <c r="O24" s="77"/>
      <c r="P24" s="77"/>
      <c r="Q24" s="77"/>
      <c r="R24" s="77"/>
      <c r="S24" s="82"/>
    </row>
    <row r="25" spans="1:19" ht="16.5" customHeight="1">
      <c r="A25" s="77"/>
      <c r="B25" s="77"/>
      <c r="C25" s="77"/>
      <c r="D25" s="77"/>
      <c r="E25" s="77"/>
      <c r="F25" s="77"/>
      <c r="G25" s="77"/>
      <c r="H25" s="77"/>
      <c r="I25" s="77"/>
      <c r="J25" s="77"/>
      <c r="K25" s="77"/>
      <c r="L25" s="77"/>
      <c r="M25" s="77"/>
      <c r="N25" s="77"/>
      <c r="O25" s="77"/>
      <c r="P25" s="77"/>
      <c r="Q25" s="77"/>
      <c r="R25" s="77"/>
      <c r="S25" s="82"/>
    </row>
    <row r="26" spans="1:19" ht="16.5" customHeight="1">
      <c r="A26" s="77"/>
      <c r="B26" s="77"/>
      <c r="C26" s="77"/>
      <c r="D26" s="77"/>
      <c r="E26" s="77"/>
      <c r="F26" s="77"/>
      <c r="G26" s="77"/>
      <c r="H26" s="77"/>
      <c r="I26" s="77"/>
      <c r="J26" s="77"/>
      <c r="K26" s="77"/>
      <c r="L26" s="77"/>
      <c r="M26" s="77"/>
      <c r="N26" s="77"/>
      <c r="O26" s="77"/>
      <c r="P26" s="77"/>
      <c r="Q26" s="77"/>
      <c r="R26" s="77"/>
      <c r="S26" s="82"/>
    </row>
    <row r="27" spans="1:19" ht="16.5" customHeight="1">
      <c r="A27" s="85"/>
      <c r="B27" s="85"/>
      <c r="C27" s="85"/>
      <c r="D27" s="85"/>
      <c r="E27" s="85"/>
      <c r="F27" s="85"/>
      <c r="G27" s="85"/>
      <c r="H27" s="85"/>
      <c r="I27" s="85"/>
      <c r="J27" s="85"/>
      <c r="K27" s="85"/>
      <c r="L27" s="85"/>
      <c r="M27" s="85"/>
      <c r="N27" s="85"/>
      <c r="O27" s="85"/>
      <c r="P27" s="85"/>
      <c r="Q27" s="85"/>
      <c r="R27" s="85"/>
      <c r="S27" s="174"/>
    </row>
    <row r="28" spans="1:19" ht="16.5" customHeight="1">
      <c r="A28" s="77"/>
      <c r="B28" s="77"/>
      <c r="C28" s="77"/>
      <c r="D28" s="77"/>
      <c r="E28" s="77"/>
      <c r="F28" s="77"/>
      <c r="G28" s="77"/>
      <c r="H28" s="77"/>
      <c r="I28" s="77"/>
      <c r="J28" s="77"/>
      <c r="K28" s="77"/>
      <c r="L28" s="77"/>
      <c r="M28" s="77"/>
      <c r="N28" s="77"/>
      <c r="O28" s="77"/>
      <c r="P28" s="77"/>
      <c r="Q28" s="77"/>
      <c r="R28" s="77"/>
      <c r="S28" s="82"/>
    </row>
    <row r="29" spans="1:19" ht="16.5" customHeight="1">
      <c r="A29" s="77"/>
      <c r="B29" s="77"/>
      <c r="C29" s="77"/>
      <c r="D29" s="77"/>
      <c r="E29" s="77"/>
      <c r="F29" s="77"/>
      <c r="G29" s="77"/>
      <c r="H29" s="77"/>
      <c r="I29" s="77"/>
      <c r="J29" s="77"/>
      <c r="K29" s="77"/>
      <c r="L29" s="77"/>
      <c r="M29" s="77"/>
      <c r="N29" s="77"/>
      <c r="O29" s="77"/>
      <c r="P29" s="77"/>
      <c r="Q29" s="77"/>
      <c r="R29" s="77"/>
      <c r="S29" s="82"/>
    </row>
    <row r="30" spans="1:19" s="80" customFormat="1" ht="16.5" customHeight="1">
      <c r="A30" s="83"/>
      <c r="B30" s="83"/>
      <c r="C30" s="83"/>
      <c r="D30" s="83"/>
      <c r="E30" s="83"/>
      <c r="F30" s="83"/>
      <c r="G30" s="83"/>
      <c r="H30" s="83"/>
      <c r="I30" s="83"/>
      <c r="J30" s="83"/>
      <c r="K30" s="83"/>
      <c r="L30" s="83"/>
      <c r="M30" s="83"/>
      <c r="N30" s="83"/>
      <c r="O30" s="83"/>
      <c r="P30" s="83"/>
      <c r="Q30" s="83"/>
      <c r="R30" s="83"/>
      <c r="S30" s="84"/>
    </row>
    <row r="31" spans="1:19" ht="16.5" customHeight="1">
      <c r="A31" s="77"/>
      <c r="B31" s="77"/>
      <c r="C31" s="77"/>
      <c r="D31" s="77"/>
      <c r="E31" s="77"/>
      <c r="F31" s="77"/>
      <c r="G31" s="77"/>
      <c r="H31" s="77"/>
      <c r="I31" s="77"/>
      <c r="J31" s="77"/>
      <c r="K31" s="77"/>
      <c r="L31" s="77"/>
      <c r="M31" s="77"/>
      <c r="N31" s="77"/>
      <c r="O31" s="77"/>
      <c r="P31" s="77"/>
      <c r="Q31" s="77"/>
      <c r="R31" s="77"/>
      <c r="S31" s="82"/>
    </row>
    <row r="32" spans="1:19" ht="16.5" customHeight="1">
      <c r="A32" s="85"/>
      <c r="B32" s="85"/>
      <c r="C32" s="85"/>
      <c r="D32" s="85"/>
      <c r="E32" s="85"/>
      <c r="F32" s="85"/>
      <c r="G32" s="85"/>
      <c r="H32" s="85"/>
      <c r="I32" s="85"/>
      <c r="J32" s="85"/>
      <c r="K32" s="85"/>
      <c r="L32" s="85"/>
      <c r="M32" s="85"/>
      <c r="N32" s="85"/>
      <c r="O32" s="85"/>
      <c r="P32" s="85"/>
      <c r="Q32" s="85"/>
      <c r="R32" s="85"/>
      <c r="S32" s="174"/>
    </row>
    <row r="33" spans="1:19" ht="16.5" customHeight="1">
      <c r="A33" s="85"/>
      <c r="B33" s="85"/>
      <c r="C33" s="85"/>
      <c r="D33" s="85"/>
      <c r="E33" s="85"/>
      <c r="F33" s="85"/>
      <c r="G33" s="85"/>
      <c r="H33" s="85"/>
      <c r="I33" s="85"/>
      <c r="J33" s="85"/>
      <c r="K33" s="85"/>
      <c r="L33" s="85"/>
      <c r="M33" s="85"/>
      <c r="N33" s="85"/>
      <c r="O33" s="85"/>
      <c r="P33" s="85"/>
      <c r="Q33" s="85"/>
      <c r="R33" s="85"/>
      <c r="S33" s="174"/>
    </row>
    <row r="34" spans="1:19" s="80" customFormat="1" ht="16.5" customHeight="1">
      <c r="A34" s="83"/>
      <c r="B34" s="83"/>
      <c r="C34" s="83"/>
      <c r="D34" s="83"/>
      <c r="E34" s="83"/>
      <c r="F34" s="83"/>
      <c r="G34" s="83"/>
      <c r="H34" s="83"/>
      <c r="I34" s="83"/>
      <c r="J34" s="83"/>
      <c r="K34" s="83"/>
      <c r="L34" s="83"/>
      <c r="M34" s="83"/>
      <c r="N34" s="83"/>
      <c r="O34" s="83"/>
      <c r="P34" s="83"/>
      <c r="Q34" s="83"/>
      <c r="R34" s="83"/>
      <c r="S34" s="84"/>
    </row>
    <row r="35" spans="1:19" ht="16.5" customHeight="1">
      <c r="A35" s="77"/>
      <c r="B35" s="77"/>
      <c r="C35" s="77"/>
      <c r="D35" s="77"/>
      <c r="E35" s="77"/>
      <c r="F35" s="77"/>
      <c r="G35" s="77"/>
      <c r="H35" s="77"/>
      <c r="I35" s="77"/>
      <c r="J35" s="77"/>
      <c r="K35" s="77"/>
      <c r="L35" s="77"/>
      <c r="M35" s="77"/>
      <c r="N35" s="77"/>
      <c r="O35" s="77"/>
      <c r="P35" s="77"/>
      <c r="Q35" s="77"/>
      <c r="R35" s="77"/>
      <c r="S35" s="82"/>
    </row>
    <row r="36" spans="1:19" ht="16.5" customHeight="1">
      <c r="A36" s="86"/>
      <c r="B36" s="86"/>
      <c r="C36" s="86"/>
      <c r="D36" s="86"/>
      <c r="E36" s="86"/>
      <c r="F36" s="86"/>
      <c r="G36" s="86"/>
      <c r="H36" s="86"/>
      <c r="I36" s="86"/>
      <c r="J36" s="86"/>
      <c r="K36" s="86"/>
      <c r="L36" s="86"/>
      <c r="M36" s="86"/>
      <c r="N36" s="86"/>
      <c r="O36" s="86"/>
      <c r="P36" s="86"/>
      <c r="Q36" s="86"/>
      <c r="R36" s="86"/>
      <c r="S36" s="174"/>
    </row>
    <row r="37" spans="1:19" s="80" customFormat="1" ht="16.5" customHeight="1">
      <c r="A37" s="83"/>
      <c r="B37" s="83"/>
      <c r="C37" s="83"/>
      <c r="D37" s="83"/>
      <c r="E37" s="83"/>
      <c r="F37" s="83"/>
      <c r="G37" s="83"/>
      <c r="H37" s="83"/>
      <c r="I37" s="83"/>
      <c r="J37" s="83"/>
      <c r="K37" s="83"/>
      <c r="L37" s="83"/>
      <c r="M37" s="83"/>
      <c r="N37" s="83"/>
      <c r="O37" s="83"/>
      <c r="P37" s="83"/>
      <c r="Q37" s="83"/>
      <c r="R37" s="83"/>
      <c r="S37" s="84"/>
    </row>
    <row r="38" spans="1:19" ht="16.5" customHeight="1">
      <c r="A38" s="77"/>
      <c r="B38" s="77"/>
      <c r="C38" s="77"/>
      <c r="D38" s="77"/>
      <c r="E38" s="77"/>
      <c r="F38" s="77"/>
      <c r="G38" s="77"/>
      <c r="H38" s="77"/>
      <c r="I38" s="77"/>
      <c r="J38" s="77"/>
      <c r="K38" s="77"/>
      <c r="L38" s="77"/>
      <c r="M38" s="77"/>
      <c r="N38" s="77"/>
      <c r="O38" s="77"/>
      <c r="P38" s="77"/>
      <c r="Q38" s="77"/>
      <c r="R38" s="77"/>
      <c r="S38" s="82"/>
    </row>
    <row r="39" spans="1:19" ht="16.5" customHeight="1">
      <c r="A39" s="77"/>
      <c r="B39" s="77"/>
      <c r="C39" s="77"/>
      <c r="D39" s="77"/>
      <c r="E39" s="77"/>
      <c r="F39" s="77"/>
      <c r="G39" s="77"/>
      <c r="H39" s="77"/>
      <c r="I39" s="77"/>
      <c r="J39" s="77"/>
      <c r="K39" s="77"/>
      <c r="L39" s="77"/>
      <c r="M39" s="77"/>
      <c r="N39" s="77"/>
      <c r="O39" s="77"/>
      <c r="P39" s="77"/>
      <c r="Q39" s="77"/>
      <c r="R39" s="77"/>
      <c r="S39" s="82"/>
    </row>
    <row r="40" spans="1:19" ht="16.5" customHeight="1">
      <c r="A40" s="77"/>
      <c r="B40" s="77"/>
      <c r="C40" s="77"/>
      <c r="D40" s="77"/>
      <c r="E40" s="77"/>
      <c r="F40" s="77"/>
      <c r="G40" s="77"/>
      <c r="H40" s="77"/>
      <c r="I40" s="77"/>
      <c r="J40" s="77"/>
      <c r="K40" s="77"/>
      <c r="L40" s="77"/>
      <c r="M40" s="77"/>
      <c r="N40" s="77"/>
      <c r="O40" s="77"/>
      <c r="P40" s="77"/>
      <c r="Q40" s="77"/>
      <c r="R40" s="77"/>
      <c r="S40" s="82"/>
    </row>
    <row r="41" spans="1:19" ht="16.5" customHeight="1">
      <c r="A41" s="77"/>
      <c r="B41" s="77"/>
      <c r="C41" s="77"/>
      <c r="D41" s="77"/>
      <c r="E41" s="77"/>
      <c r="F41" s="77"/>
      <c r="G41" s="77"/>
      <c r="H41" s="77"/>
      <c r="I41" s="77"/>
      <c r="J41" s="77"/>
      <c r="K41" s="77"/>
      <c r="L41" s="77"/>
      <c r="M41" s="77"/>
      <c r="N41" s="77"/>
      <c r="O41" s="77"/>
      <c r="P41" s="77"/>
      <c r="Q41" s="77"/>
      <c r="R41" s="77"/>
      <c r="S41" s="82"/>
    </row>
    <row r="42" spans="1:19" ht="16.5" customHeight="1">
      <c r="A42" s="77"/>
      <c r="B42" s="77"/>
      <c r="C42" s="77"/>
      <c r="D42" s="77"/>
      <c r="E42" s="77"/>
      <c r="F42" s="77"/>
      <c r="G42" s="77"/>
      <c r="H42" s="77"/>
      <c r="I42" s="77"/>
      <c r="J42" s="77"/>
      <c r="K42" s="77"/>
      <c r="L42" s="77"/>
      <c r="M42" s="77"/>
      <c r="N42" s="77"/>
      <c r="O42" s="77"/>
      <c r="P42" s="77"/>
      <c r="Q42" s="77"/>
      <c r="R42" s="77"/>
      <c r="S42" s="82"/>
    </row>
    <row r="43" spans="1:19" ht="16.5" customHeight="1">
      <c r="A43" s="77"/>
      <c r="B43" s="77"/>
      <c r="C43" s="77"/>
      <c r="D43" s="77"/>
      <c r="E43" s="77"/>
      <c r="F43" s="77"/>
      <c r="G43" s="77"/>
      <c r="H43" s="77"/>
      <c r="I43" s="77"/>
      <c r="J43" s="77"/>
      <c r="K43" s="77"/>
      <c r="L43" s="77"/>
      <c r="M43" s="77"/>
      <c r="N43" s="77"/>
      <c r="O43" s="77"/>
      <c r="P43" s="77"/>
      <c r="Q43" s="77"/>
      <c r="R43" s="77"/>
      <c r="S43" s="82"/>
    </row>
    <row r="44" spans="1:19" ht="16.5" customHeight="1">
      <c r="A44" s="85"/>
      <c r="B44" s="85"/>
      <c r="C44" s="85"/>
      <c r="D44" s="85"/>
      <c r="E44" s="85"/>
      <c r="F44" s="85"/>
      <c r="G44" s="85"/>
      <c r="H44" s="85"/>
      <c r="I44" s="85"/>
      <c r="J44" s="85"/>
      <c r="K44" s="85"/>
      <c r="L44" s="85"/>
      <c r="M44" s="85"/>
      <c r="N44" s="85"/>
      <c r="O44" s="85"/>
      <c r="P44" s="85"/>
      <c r="Q44" s="85"/>
      <c r="R44" s="85"/>
      <c r="S44" s="174"/>
    </row>
    <row r="45" spans="1:19" ht="16.5" customHeight="1">
      <c r="A45" s="81"/>
      <c r="B45" s="81"/>
      <c r="C45" s="81"/>
      <c r="D45" s="81"/>
      <c r="E45" s="81"/>
      <c r="F45" s="81"/>
      <c r="G45" s="81"/>
      <c r="H45" s="81"/>
      <c r="I45" s="81"/>
      <c r="J45" s="81"/>
      <c r="K45" s="81"/>
      <c r="L45" s="81"/>
      <c r="M45" s="81"/>
      <c r="N45" s="81"/>
      <c r="O45" s="81"/>
      <c r="P45" s="81"/>
      <c r="Q45" s="81"/>
      <c r="R45" s="81"/>
      <c r="S45" s="82"/>
    </row>
    <row r="46" spans="1:19" ht="16.5" customHeight="1">
      <c r="A46" s="77"/>
      <c r="B46" s="77"/>
      <c r="C46" s="77"/>
      <c r="D46" s="77"/>
      <c r="E46" s="77"/>
      <c r="F46" s="77"/>
      <c r="G46" s="77"/>
      <c r="H46" s="77"/>
      <c r="I46" s="77"/>
      <c r="J46" s="77"/>
      <c r="K46" s="77"/>
      <c r="L46" s="77"/>
      <c r="M46" s="77"/>
      <c r="N46" s="77"/>
      <c r="O46" s="77"/>
      <c r="P46" s="77"/>
      <c r="Q46" s="77"/>
      <c r="R46" s="77"/>
      <c r="S46" s="82"/>
    </row>
    <row r="47" spans="1:19" ht="16.5" customHeight="1">
      <c r="A47" s="77"/>
      <c r="B47" s="77"/>
      <c r="C47" s="77"/>
      <c r="D47" s="77"/>
      <c r="E47" s="77"/>
      <c r="F47" s="77"/>
      <c r="G47" s="77"/>
      <c r="H47" s="77"/>
      <c r="I47" s="77"/>
      <c r="J47" s="77"/>
      <c r="K47" s="77"/>
      <c r="L47" s="77"/>
      <c r="M47" s="77"/>
      <c r="N47" s="77"/>
      <c r="O47" s="77"/>
      <c r="P47" s="77"/>
      <c r="Q47" s="77"/>
      <c r="R47" s="77"/>
      <c r="S47" s="77"/>
    </row>
    <row r="48" spans="1:19" ht="16.5" customHeight="1">
      <c r="A48" s="77"/>
      <c r="B48" s="77"/>
      <c r="C48" s="77"/>
      <c r="D48" s="77"/>
      <c r="E48" s="77"/>
      <c r="F48" s="77"/>
      <c r="G48" s="77"/>
      <c r="H48" s="77"/>
      <c r="I48" s="77"/>
      <c r="J48" s="77"/>
      <c r="K48" s="77"/>
      <c r="L48" s="77"/>
      <c r="M48" s="77"/>
      <c r="N48" s="77"/>
      <c r="O48" s="77"/>
      <c r="P48" s="77"/>
      <c r="Q48" s="77"/>
      <c r="R48" s="77"/>
      <c r="S48" s="82"/>
    </row>
    <row r="49" spans="1:19" ht="16.5" customHeight="1">
      <c r="A49" s="107"/>
      <c r="B49" s="172"/>
      <c r="C49" s="172"/>
      <c r="D49" s="172"/>
      <c r="E49" s="172"/>
      <c r="F49" s="172"/>
      <c r="G49" s="172"/>
      <c r="H49" s="172"/>
      <c r="I49" s="172"/>
      <c r="J49" s="172"/>
      <c r="K49" s="172"/>
      <c r="L49" s="172"/>
      <c r="M49" s="172"/>
      <c r="N49" s="172"/>
      <c r="O49" s="172"/>
      <c r="P49" s="172"/>
      <c r="Q49" s="172"/>
      <c r="R49" s="172"/>
      <c r="S49" s="107"/>
    </row>
    <row r="50" spans="1:19" ht="16.5" customHeight="1">
      <c r="A50" s="107"/>
      <c r="B50" s="172"/>
      <c r="C50" s="172"/>
      <c r="D50" s="172"/>
      <c r="E50" s="172"/>
      <c r="F50" s="172"/>
      <c r="G50" s="172"/>
      <c r="H50" s="172"/>
      <c r="I50" s="172"/>
      <c r="J50" s="172"/>
      <c r="K50" s="172"/>
      <c r="L50" s="172"/>
      <c r="M50" s="172"/>
      <c r="N50" s="172"/>
      <c r="O50" s="172"/>
      <c r="P50" s="172"/>
      <c r="Q50" s="172"/>
      <c r="R50" s="172"/>
      <c r="S50" s="107"/>
    </row>
    <row r="51" spans="1:19" ht="16.5" customHeight="1">
      <c r="A51" s="107"/>
      <c r="B51" s="172"/>
      <c r="C51" s="172"/>
      <c r="D51" s="172"/>
      <c r="E51" s="172"/>
      <c r="F51" s="172"/>
      <c r="G51" s="172"/>
      <c r="H51" s="172"/>
      <c r="I51" s="172"/>
      <c r="J51" s="172"/>
      <c r="K51" s="172"/>
      <c r="L51" s="172"/>
      <c r="M51" s="172"/>
      <c r="N51" s="172"/>
      <c r="O51" s="172"/>
      <c r="P51" s="172"/>
      <c r="Q51" s="172"/>
      <c r="R51" s="172"/>
      <c r="S51" s="107"/>
    </row>
    <row r="52" spans="1:19" ht="16.5" customHeight="1">
      <c r="A52" s="107"/>
      <c r="B52" s="107"/>
      <c r="C52" s="107"/>
      <c r="D52" s="107"/>
      <c r="E52" s="107"/>
      <c r="F52" s="107"/>
      <c r="G52" s="107"/>
      <c r="H52" s="107"/>
      <c r="I52" s="107"/>
      <c r="J52" s="107"/>
      <c r="K52" s="107"/>
      <c r="L52" s="107"/>
      <c r="M52" s="107"/>
      <c r="N52" s="107"/>
      <c r="O52" s="107"/>
      <c r="P52" s="107"/>
      <c r="Q52" s="107"/>
      <c r="R52" s="107"/>
      <c r="S52" s="107"/>
    </row>
  </sheetData>
  <sheetProtection/>
  <mergeCells count="29">
    <mergeCell ref="F17:S17"/>
    <mergeCell ref="F18:S18"/>
    <mergeCell ref="A17:E17"/>
    <mergeCell ref="A18:E18"/>
    <mergeCell ref="F9:S9"/>
    <mergeCell ref="F10:S10"/>
    <mergeCell ref="F11:S11"/>
    <mergeCell ref="F12:S12"/>
    <mergeCell ref="F13:S13"/>
    <mergeCell ref="F14:S14"/>
    <mergeCell ref="F15:S15"/>
    <mergeCell ref="F16:S16"/>
    <mergeCell ref="A16:E16"/>
    <mergeCell ref="A9:E9"/>
    <mergeCell ref="A10:E10"/>
    <mergeCell ref="A11:E11"/>
    <mergeCell ref="A12:E12"/>
    <mergeCell ref="A13:E13"/>
    <mergeCell ref="A14:E14"/>
    <mergeCell ref="A15:E15"/>
    <mergeCell ref="P3:Q3"/>
    <mergeCell ref="R3:S3"/>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portrait" paperSize="9" scale="97" r:id="rId1"/>
  <headerFooter>
    <oddFooter>&amp;RPage &amp;P</oddFooter>
  </headerFooter>
</worksheet>
</file>

<file path=xl/worksheets/sheet2.xml><?xml version="1.0" encoding="utf-8"?>
<worksheet xmlns="http://schemas.openxmlformats.org/spreadsheetml/2006/main" xmlns:r="http://schemas.openxmlformats.org/officeDocument/2006/relationships">
  <sheetPr codeName="Feuil2"/>
  <dimension ref="A1:V38"/>
  <sheetViews>
    <sheetView tabSelected="1" workbookViewId="0" topLeftCell="A13">
      <selection activeCell="T16" sqref="T16"/>
    </sheetView>
  </sheetViews>
  <sheetFormatPr defaultColWidth="11.421875" defaultRowHeight="12.75"/>
  <cols>
    <col min="1" max="13" width="5.28125" style="0" customWidth="1"/>
    <col min="14" max="14" width="7.7109375" style="0" customWidth="1"/>
    <col min="15" max="19" width="5.28125" style="0" customWidth="1"/>
  </cols>
  <sheetData>
    <row r="1" spans="1:19" ht="12.75">
      <c r="A1" s="317" t="s">
        <v>295</v>
      </c>
      <c r="B1" s="318"/>
      <c r="C1" s="318"/>
      <c r="D1" s="314" t="s">
        <v>286</v>
      </c>
      <c r="E1" s="314"/>
      <c r="F1" s="314"/>
      <c r="G1" s="314"/>
      <c r="H1" s="314"/>
      <c r="I1" s="314"/>
      <c r="J1" s="311" t="s">
        <v>341</v>
      </c>
      <c r="K1" s="312"/>
      <c r="L1" s="312"/>
      <c r="M1" s="312"/>
      <c r="N1" s="312"/>
      <c r="O1" s="312"/>
      <c r="P1" s="288" t="s">
        <v>12</v>
      </c>
      <c r="Q1" s="289"/>
      <c r="R1" s="284">
        <v>56086</v>
      </c>
      <c r="S1" s="285"/>
    </row>
    <row r="2" spans="1:19" ht="12.75">
      <c r="A2" s="319"/>
      <c r="B2" s="320"/>
      <c r="C2" s="320"/>
      <c r="D2" s="315"/>
      <c r="E2" s="315"/>
      <c r="F2" s="316"/>
      <c r="G2" s="316"/>
      <c r="H2" s="315"/>
      <c r="I2" s="315"/>
      <c r="J2" s="313"/>
      <c r="K2" s="313"/>
      <c r="L2" s="313"/>
      <c r="M2" s="313"/>
      <c r="N2" s="313"/>
      <c r="O2" s="313"/>
      <c r="P2" s="290" t="s">
        <v>1</v>
      </c>
      <c r="Q2" s="291"/>
      <c r="R2" s="286">
        <f>N27</f>
        <v>2020</v>
      </c>
      <c r="S2" s="287"/>
    </row>
    <row r="3" spans="1:19" ht="12.75">
      <c r="A3" s="209" t="s">
        <v>340</v>
      </c>
      <c r="B3" s="31"/>
      <c r="C3" s="31"/>
      <c r="D3" s="31"/>
      <c r="E3" s="31"/>
      <c r="F3" s="61"/>
      <c r="G3" s="61"/>
      <c r="H3" s="59"/>
      <c r="I3" s="59"/>
      <c r="J3" s="60"/>
      <c r="K3" s="60"/>
      <c r="L3" s="60"/>
      <c r="M3" s="60"/>
      <c r="N3" s="59"/>
      <c r="O3" s="59"/>
      <c r="P3" s="309" t="s">
        <v>33</v>
      </c>
      <c r="Q3" s="310"/>
      <c r="R3" s="292">
        <v>1</v>
      </c>
      <c r="S3" s="293"/>
    </row>
    <row r="4" spans="1:19" ht="13.5" customHeight="1" thickBot="1">
      <c r="A4" s="209"/>
      <c r="B4" s="31"/>
      <c r="C4" s="31"/>
      <c r="D4" s="31"/>
      <c r="E4" s="31"/>
      <c r="F4" s="60"/>
      <c r="G4" s="60"/>
      <c r="H4" s="59"/>
      <c r="I4" s="59"/>
      <c r="J4" s="60"/>
      <c r="K4" s="60"/>
      <c r="L4" s="60"/>
      <c r="M4" s="60"/>
      <c r="N4" s="59"/>
      <c r="O4" s="59"/>
      <c r="P4" s="224"/>
      <c r="Q4" s="224"/>
      <c r="R4" s="225"/>
      <c r="S4" s="225"/>
    </row>
    <row r="5" spans="1:19" ht="13.5" customHeight="1" thickTop="1">
      <c r="A5" s="228"/>
      <c r="B5" s="229"/>
      <c r="C5" s="229"/>
      <c r="D5" s="229"/>
      <c r="E5" s="229"/>
      <c r="F5" s="230"/>
      <c r="G5" s="230"/>
      <c r="H5" s="229"/>
      <c r="I5" s="229"/>
      <c r="J5" s="230"/>
      <c r="K5" s="230"/>
      <c r="L5" s="230"/>
      <c r="M5" s="230"/>
      <c r="N5" s="229"/>
      <c r="O5" s="229"/>
      <c r="P5" s="231"/>
      <c r="Q5" s="231"/>
      <c r="R5" s="232"/>
      <c r="S5" s="233"/>
    </row>
    <row r="6" spans="1:19" ht="13.5" customHeight="1">
      <c r="A6" s="234"/>
      <c r="B6" s="235"/>
      <c r="C6" s="235"/>
      <c r="D6" s="235"/>
      <c r="E6" s="235"/>
      <c r="F6" s="236"/>
      <c r="G6" s="236"/>
      <c r="H6" s="235"/>
      <c r="I6" s="235"/>
      <c r="J6" s="236"/>
      <c r="K6" s="236"/>
      <c r="L6" s="236"/>
      <c r="M6" s="236"/>
      <c r="N6" s="235"/>
      <c r="O6" s="235"/>
      <c r="P6" s="237"/>
      <c r="Q6" s="237"/>
      <c r="R6" s="238"/>
      <c r="S6" s="239"/>
    </row>
    <row r="7" spans="1:19" ht="13.5" customHeight="1">
      <c r="A7" s="234"/>
      <c r="B7" s="235"/>
      <c r="C7" s="235"/>
      <c r="D7" s="235"/>
      <c r="E7" s="300" t="s">
        <v>339</v>
      </c>
      <c r="F7" s="301"/>
      <c r="G7" s="301"/>
      <c r="H7" s="301"/>
      <c r="I7" s="301"/>
      <c r="J7" s="301"/>
      <c r="K7" s="301"/>
      <c r="L7" s="301"/>
      <c r="M7" s="301"/>
      <c r="N7" s="301"/>
      <c r="O7" s="302"/>
      <c r="P7" s="237"/>
      <c r="Q7" s="237"/>
      <c r="R7" s="238"/>
      <c r="S7" s="239"/>
    </row>
    <row r="8" spans="1:22" ht="13.5" customHeight="1">
      <c r="A8" s="234"/>
      <c r="B8" s="235"/>
      <c r="C8" s="235"/>
      <c r="D8" s="235"/>
      <c r="E8" s="303"/>
      <c r="F8" s="304"/>
      <c r="G8" s="304"/>
      <c r="H8" s="304"/>
      <c r="I8" s="304"/>
      <c r="J8" s="304"/>
      <c r="K8" s="304"/>
      <c r="L8" s="304"/>
      <c r="M8" s="304"/>
      <c r="N8" s="304"/>
      <c r="O8" s="305"/>
      <c r="P8" s="237"/>
      <c r="Q8" s="237"/>
      <c r="R8" s="238"/>
      <c r="S8" s="239"/>
      <c r="V8" s="226"/>
    </row>
    <row r="9" spans="1:19" ht="13.5" customHeight="1">
      <c r="A9" s="234"/>
      <c r="B9" s="235"/>
      <c r="C9" s="235"/>
      <c r="D9" s="235"/>
      <c r="E9" s="303"/>
      <c r="F9" s="304"/>
      <c r="G9" s="304"/>
      <c r="H9" s="304"/>
      <c r="I9" s="304"/>
      <c r="J9" s="304"/>
      <c r="K9" s="304"/>
      <c r="L9" s="304"/>
      <c r="M9" s="304"/>
      <c r="N9" s="304"/>
      <c r="O9" s="305"/>
      <c r="P9" s="237"/>
      <c r="Q9" s="237"/>
      <c r="R9" s="238"/>
      <c r="S9" s="239"/>
    </row>
    <row r="10" spans="1:19" ht="13.5" customHeight="1">
      <c r="A10" s="234"/>
      <c r="B10" s="235"/>
      <c r="C10" s="235"/>
      <c r="D10" s="235"/>
      <c r="E10" s="306"/>
      <c r="F10" s="307"/>
      <c r="G10" s="307"/>
      <c r="H10" s="307"/>
      <c r="I10" s="307"/>
      <c r="J10" s="307"/>
      <c r="K10" s="307"/>
      <c r="L10" s="307"/>
      <c r="M10" s="307"/>
      <c r="N10" s="307"/>
      <c r="O10" s="308"/>
      <c r="P10" s="237"/>
      <c r="Q10" s="237"/>
      <c r="R10" s="238"/>
      <c r="S10" s="239"/>
    </row>
    <row r="11" spans="1:21" ht="13.5" customHeight="1">
      <c r="A11" s="234"/>
      <c r="B11" s="235"/>
      <c r="C11" s="235"/>
      <c r="D11" s="235"/>
      <c r="E11" s="270" t="s">
        <v>338</v>
      </c>
      <c r="F11" s="270"/>
      <c r="G11" s="270"/>
      <c r="H11" s="270"/>
      <c r="I11" s="270"/>
      <c r="J11" s="270"/>
      <c r="K11" s="270"/>
      <c r="L11" s="270"/>
      <c r="M11" s="270"/>
      <c r="N11" s="270"/>
      <c r="O11" s="270"/>
      <c r="P11" s="237"/>
      <c r="Q11" s="237"/>
      <c r="R11" s="238"/>
      <c r="S11" s="239"/>
      <c r="U11" s="227"/>
    </row>
    <row r="12" spans="1:19" ht="13.5" customHeight="1">
      <c r="A12" s="234"/>
      <c r="B12" s="235"/>
      <c r="C12" s="235"/>
      <c r="D12" s="235"/>
      <c r="E12" s="235"/>
      <c r="F12" s="236"/>
      <c r="G12" s="236"/>
      <c r="H12" s="235"/>
      <c r="I12" s="235"/>
      <c r="J12" s="236"/>
      <c r="K12" s="236"/>
      <c r="L12" s="236"/>
      <c r="M12" s="236"/>
      <c r="N12" s="235"/>
      <c r="O12" s="235"/>
      <c r="P12" s="237"/>
      <c r="Q12" s="237"/>
      <c r="R12" s="238"/>
      <c r="S12" s="239"/>
    </row>
    <row r="13" spans="1:19" ht="13.5" customHeight="1">
      <c r="A13" s="234"/>
      <c r="B13" s="235"/>
      <c r="C13" s="235"/>
      <c r="D13" s="235"/>
      <c r="E13" s="235"/>
      <c r="F13" s="236"/>
      <c r="G13" s="236"/>
      <c r="H13" s="235"/>
      <c r="I13" s="235"/>
      <c r="J13" s="236"/>
      <c r="K13" s="236"/>
      <c r="L13" s="236"/>
      <c r="M13" s="236"/>
      <c r="N13" s="235"/>
      <c r="O13" s="235"/>
      <c r="P13" s="237"/>
      <c r="Q13" s="237"/>
      <c r="R13" s="238"/>
      <c r="S13" s="239"/>
    </row>
    <row r="14" spans="1:19" ht="13.5" customHeight="1" thickBot="1">
      <c r="A14" s="240"/>
      <c r="B14" s="241"/>
      <c r="C14" s="241"/>
      <c r="D14" s="241"/>
      <c r="E14" s="241"/>
      <c r="F14" s="242"/>
      <c r="G14" s="242"/>
      <c r="H14" s="241"/>
      <c r="I14" s="241"/>
      <c r="J14" s="242"/>
      <c r="K14" s="242"/>
      <c r="L14" s="242"/>
      <c r="M14" s="242"/>
      <c r="N14" s="241"/>
      <c r="O14" s="241"/>
      <c r="P14" s="243"/>
      <c r="Q14" s="243"/>
      <c r="R14" s="244"/>
      <c r="S14" s="245"/>
    </row>
    <row r="15" spans="1:7" ht="13.5" customHeight="1" thickTop="1">
      <c r="A15" s="325"/>
      <c r="B15" s="325"/>
      <c r="C15" s="325"/>
      <c r="D15" s="325"/>
      <c r="E15" s="325"/>
      <c r="F15" s="325"/>
      <c r="G15" s="325"/>
    </row>
    <row r="16" spans="1:19" ht="12.75" customHeight="1">
      <c r="A16" s="58"/>
      <c r="B16" s="57"/>
      <c r="C16" s="57"/>
      <c r="D16" s="57"/>
      <c r="E16" s="57"/>
      <c r="F16" s="57"/>
      <c r="G16" s="57"/>
      <c r="H16" s="62"/>
      <c r="I16" s="62"/>
      <c r="J16" s="62"/>
      <c r="K16" s="62"/>
      <c r="L16" s="62"/>
      <c r="M16" s="62"/>
      <c r="N16" s="62"/>
      <c r="O16" s="62"/>
      <c r="P16" s="62"/>
      <c r="Q16" s="62"/>
      <c r="R16" s="62"/>
      <c r="S16" s="6"/>
    </row>
    <row r="17" spans="1:19" ht="15.75" customHeight="1">
      <c r="A17" s="266" t="s">
        <v>18</v>
      </c>
      <c r="B17" s="267"/>
      <c r="C17" s="267"/>
      <c r="D17" s="267"/>
      <c r="E17" s="267"/>
      <c r="F17" s="267"/>
      <c r="G17" s="267"/>
      <c r="H17" s="321" t="s">
        <v>341</v>
      </c>
      <c r="I17" s="322"/>
      <c r="J17" s="322"/>
      <c r="K17" s="322"/>
      <c r="L17" s="322"/>
      <c r="M17" s="322"/>
      <c r="N17" s="322"/>
      <c r="O17" s="322"/>
      <c r="P17" s="322"/>
      <c r="Q17" s="322"/>
      <c r="R17" s="2"/>
      <c r="S17" s="7"/>
    </row>
    <row r="18" spans="1:19" ht="15.75" customHeight="1">
      <c r="A18" s="51"/>
      <c r="B18" s="56"/>
      <c r="C18" s="52"/>
      <c r="D18" s="52"/>
      <c r="E18" s="52"/>
      <c r="F18" s="52"/>
      <c r="G18" s="2"/>
      <c r="H18" s="2"/>
      <c r="I18" s="2"/>
      <c r="J18" s="2"/>
      <c r="K18" s="2"/>
      <c r="L18" s="2"/>
      <c r="M18" s="52"/>
      <c r="N18" s="52"/>
      <c r="O18" s="52"/>
      <c r="P18" s="52"/>
      <c r="Q18" s="2"/>
      <c r="R18" s="2"/>
      <c r="S18" s="7"/>
    </row>
    <row r="19" spans="1:19" ht="15.75" customHeight="1">
      <c r="A19" s="266" t="s">
        <v>4</v>
      </c>
      <c r="B19" s="267"/>
      <c r="C19" s="267"/>
      <c r="D19" s="267"/>
      <c r="E19" s="267"/>
      <c r="F19" s="267"/>
      <c r="G19" s="267"/>
      <c r="H19" s="323" t="s">
        <v>342</v>
      </c>
      <c r="I19" s="269"/>
      <c r="J19" s="269"/>
      <c r="K19" s="269"/>
      <c r="L19" s="269"/>
      <c r="M19" s="269"/>
      <c r="N19" s="269"/>
      <c r="O19" s="269"/>
      <c r="P19" s="269"/>
      <c r="Q19" s="324"/>
      <c r="R19" s="2"/>
      <c r="S19" s="7"/>
    </row>
    <row r="20" spans="1:19" ht="15.75" customHeight="1">
      <c r="A20" s="53"/>
      <c r="B20" s="2"/>
      <c r="C20" s="2"/>
      <c r="D20" s="2"/>
      <c r="E20" s="2"/>
      <c r="F20" s="2"/>
      <c r="G20" s="2"/>
      <c r="H20" s="279" t="s">
        <v>343</v>
      </c>
      <c r="I20" s="263"/>
      <c r="J20" s="263"/>
      <c r="K20" s="263"/>
      <c r="L20" s="263"/>
      <c r="M20" s="263"/>
      <c r="N20" s="263"/>
      <c r="O20" s="263"/>
      <c r="P20" s="263"/>
      <c r="Q20" s="280"/>
      <c r="R20" s="2"/>
      <c r="S20" s="7"/>
    </row>
    <row r="21" spans="1:19" ht="15.75" customHeight="1">
      <c r="A21" s="53"/>
      <c r="B21" s="2"/>
      <c r="C21" s="2"/>
      <c r="D21" s="2"/>
      <c r="E21" s="2"/>
      <c r="F21" s="2"/>
      <c r="G21" s="52"/>
      <c r="H21" s="297" t="s">
        <v>344</v>
      </c>
      <c r="I21" s="298"/>
      <c r="J21" s="298"/>
      <c r="K21" s="298"/>
      <c r="L21" s="298"/>
      <c r="M21" s="298"/>
      <c r="N21" s="298"/>
      <c r="O21" s="298"/>
      <c r="P21" s="298"/>
      <c r="Q21" s="299"/>
      <c r="R21" s="2"/>
      <c r="S21" s="7"/>
    </row>
    <row r="22" spans="1:19" ht="15.75" customHeight="1">
      <c r="A22" s="53"/>
      <c r="B22" s="2"/>
      <c r="C22" s="2"/>
      <c r="D22" s="2"/>
      <c r="E22" s="2"/>
      <c r="F22" s="2"/>
      <c r="G22" s="52"/>
      <c r="H22" s="52"/>
      <c r="I22" s="52"/>
      <c r="J22" s="52"/>
      <c r="K22" s="52"/>
      <c r="L22" s="2"/>
      <c r="M22" s="2"/>
      <c r="N22" s="2"/>
      <c r="O22" s="2"/>
      <c r="P22" s="2"/>
      <c r="Q22" s="63"/>
      <c r="R22" s="64"/>
      <c r="S22" s="7"/>
    </row>
    <row r="23" spans="1:19" ht="15.75" customHeight="1">
      <c r="A23" s="326" t="s">
        <v>337</v>
      </c>
      <c r="B23" s="327"/>
      <c r="C23" s="327"/>
      <c r="D23" s="327"/>
      <c r="E23" s="327"/>
      <c r="F23" s="327"/>
      <c r="G23" s="327"/>
      <c r="H23" s="328" t="s">
        <v>345</v>
      </c>
      <c r="I23" s="295"/>
      <c r="J23" s="296"/>
      <c r="K23" s="52"/>
      <c r="L23" s="2"/>
      <c r="M23" s="2"/>
      <c r="N23" s="2"/>
      <c r="O23" s="2"/>
      <c r="P23" s="2"/>
      <c r="Q23" s="63"/>
      <c r="R23" s="64"/>
      <c r="S23" s="7"/>
    </row>
    <row r="24" spans="1:19" ht="15.75" customHeight="1">
      <c r="A24" s="53"/>
      <c r="B24" s="65"/>
      <c r="C24" s="65"/>
      <c r="D24" s="65"/>
      <c r="E24" s="65"/>
      <c r="F24" s="2"/>
      <c r="G24" s="52"/>
      <c r="H24" s="52"/>
      <c r="I24" s="52"/>
      <c r="J24" s="52"/>
      <c r="K24" s="52"/>
      <c r="L24" s="2"/>
      <c r="M24" s="2"/>
      <c r="N24" s="2"/>
      <c r="O24" s="2"/>
      <c r="P24" s="2"/>
      <c r="Q24" s="63"/>
      <c r="R24" s="64"/>
      <c r="S24" s="7"/>
    </row>
    <row r="25" spans="1:19" ht="15.75" customHeight="1">
      <c r="A25" s="266" t="s">
        <v>38</v>
      </c>
      <c r="B25" s="267"/>
      <c r="C25" s="267"/>
      <c r="D25" s="267"/>
      <c r="E25" s="267"/>
      <c r="F25" s="267"/>
      <c r="G25" s="283"/>
      <c r="H25" s="294" t="s">
        <v>354</v>
      </c>
      <c r="I25" s="295"/>
      <c r="J25" s="296"/>
      <c r="K25" s="52"/>
      <c r="L25" s="2"/>
      <c r="M25" s="2"/>
      <c r="N25" s="2"/>
      <c r="O25" s="2"/>
      <c r="P25" s="2"/>
      <c r="Q25" s="63"/>
      <c r="R25" s="64"/>
      <c r="S25" s="7"/>
    </row>
    <row r="26" spans="1:19" ht="15.75" customHeight="1">
      <c r="A26" s="53"/>
      <c r="B26" s="2"/>
      <c r="C26" s="2"/>
      <c r="D26" s="2"/>
      <c r="E26" s="2"/>
      <c r="F26" s="2"/>
      <c r="G26" s="54"/>
      <c r="H26" s="52"/>
      <c r="I26" s="52"/>
      <c r="J26" s="52"/>
      <c r="K26" s="52"/>
      <c r="L26" s="2"/>
      <c r="M26" s="2"/>
      <c r="N26" s="2"/>
      <c r="O26" s="2"/>
      <c r="P26" s="2"/>
      <c r="Q26" s="2"/>
      <c r="R26" s="2"/>
      <c r="S26" s="7"/>
    </row>
    <row r="27" spans="1:19" ht="16.5" customHeight="1">
      <c r="A27" s="266" t="s">
        <v>300</v>
      </c>
      <c r="B27" s="267"/>
      <c r="C27" s="267"/>
      <c r="D27" s="267"/>
      <c r="E27" s="267"/>
      <c r="F27" s="267"/>
      <c r="G27" s="267"/>
      <c r="H27" s="276" t="s">
        <v>346</v>
      </c>
      <c r="I27" s="277"/>
      <c r="J27" s="278"/>
      <c r="K27" s="175"/>
      <c r="L27" s="175" t="s">
        <v>1</v>
      </c>
      <c r="M27" s="175"/>
      <c r="N27" s="185">
        <v>2020</v>
      </c>
      <c r="O27" s="175"/>
      <c r="P27" s="175"/>
      <c r="Q27" s="175"/>
      <c r="R27" s="2"/>
      <c r="S27" s="7"/>
    </row>
    <row r="28" spans="1:19" ht="16.5" customHeight="1">
      <c r="A28" s="53"/>
      <c r="B28" s="2"/>
      <c r="C28" s="2"/>
      <c r="D28" s="2"/>
      <c r="E28" s="2"/>
      <c r="F28" s="2"/>
      <c r="G28" s="54"/>
      <c r="H28" s="52"/>
      <c r="I28" s="52"/>
      <c r="J28" s="52"/>
      <c r="K28" s="52"/>
      <c r="L28" s="2"/>
      <c r="M28" s="2"/>
      <c r="N28" s="2"/>
      <c r="O28" s="2"/>
      <c r="P28" s="2"/>
      <c r="Q28" s="2"/>
      <c r="R28" s="2"/>
      <c r="S28" s="7"/>
    </row>
    <row r="29" spans="1:19" ht="16.5" customHeight="1">
      <c r="A29" s="264" t="s">
        <v>355</v>
      </c>
      <c r="B29" s="265"/>
      <c r="C29" s="265"/>
      <c r="D29" s="265"/>
      <c r="E29" s="265"/>
      <c r="F29" s="265"/>
      <c r="G29" s="265"/>
      <c r="H29" s="272" t="s">
        <v>347</v>
      </c>
      <c r="I29" s="273"/>
      <c r="J29" s="273"/>
      <c r="K29" s="273"/>
      <c r="L29" s="273"/>
      <c r="M29" s="273"/>
      <c r="N29" s="273"/>
      <c r="O29" s="273"/>
      <c r="P29" s="273"/>
      <c r="Q29" s="273"/>
      <c r="R29" s="67"/>
      <c r="S29" s="12"/>
    </row>
    <row r="30" spans="1:19" ht="16.5" customHeight="1">
      <c r="A30" s="266" t="s">
        <v>5</v>
      </c>
      <c r="B30" s="267"/>
      <c r="C30" s="267"/>
      <c r="D30" s="267"/>
      <c r="E30" s="267"/>
      <c r="F30" s="267"/>
      <c r="G30" s="267"/>
      <c r="H30" s="262" t="s">
        <v>348</v>
      </c>
      <c r="I30" s="271"/>
      <c r="J30" s="271"/>
      <c r="K30" s="271"/>
      <c r="L30" s="271"/>
      <c r="M30" s="271"/>
      <c r="N30" s="271"/>
      <c r="O30" s="271"/>
      <c r="P30" s="271"/>
      <c r="Q30" s="271"/>
      <c r="R30" s="2"/>
      <c r="S30" s="7"/>
    </row>
    <row r="31" spans="1:19" ht="16.5" customHeight="1">
      <c r="A31" s="266" t="s">
        <v>6</v>
      </c>
      <c r="B31" s="267"/>
      <c r="C31" s="267"/>
      <c r="D31" s="267"/>
      <c r="E31" s="267"/>
      <c r="F31" s="267"/>
      <c r="G31" s="267"/>
      <c r="H31" s="274" t="s">
        <v>349</v>
      </c>
      <c r="I31" s="275"/>
      <c r="J31" s="275"/>
      <c r="K31" s="275"/>
      <c r="L31" s="275"/>
      <c r="M31" s="275"/>
      <c r="N31" s="275"/>
      <c r="O31" s="275"/>
      <c r="P31" s="275"/>
      <c r="Q31" s="275"/>
      <c r="R31" s="2"/>
      <c r="S31" s="7"/>
    </row>
    <row r="32" spans="1:19" ht="16.5" customHeight="1">
      <c r="A32" s="266" t="s">
        <v>7</v>
      </c>
      <c r="B32" s="267"/>
      <c r="C32" s="267"/>
      <c r="D32" s="267"/>
      <c r="E32" s="267"/>
      <c r="F32" s="267"/>
      <c r="G32" s="267"/>
      <c r="H32" s="262" t="s">
        <v>350</v>
      </c>
      <c r="I32" s="263"/>
      <c r="J32" s="263"/>
      <c r="K32" s="263"/>
      <c r="L32" s="263"/>
      <c r="M32" s="263"/>
      <c r="N32" s="263"/>
      <c r="O32" s="263"/>
      <c r="P32" s="263"/>
      <c r="Q32" s="263"/>
      <c r="R32" s="2"/>
      <c r="S32" s="7"/>
    </row>
    <row r="33" spans="1:19" ht="16.5" customHeight="1">
      <c r="A33" s="53"/>
      <c r="B33" s="2"/>
      <c r="C33" s="2"/>
      <c r="D33" s="2"/>
      <c r="E33" s="2"/>
      <c r="F33" s="2"/>
      <c r="G33" s="2"/>
      <c r="H33" s="2"/>
      <c r="I33" s="54"/>
      <c r="J33" s="52"/>
      <c r="K33" s="52"/>
      <c r="L33" s="52"/>
      <c r="M33" s="52"/>
      <c r="N33" s="2"/>
      <c r="O33" s="2"/>
      <c r="P33" s="2"/>
      <c r="Q33" s="2"/>
      <c r="R33" s="2"/>
      <c r="S33" s="7"/>
    </row>
    <row r="34" spans="1:19" ht="16.5" customHeight="1">
      <c r="A34" s="264" t="s">
        <v>36</v>
      </c>
      <c r="B34" s="265"/>
      <c r="C34" s="265"/>
      <c r="D34" s="265"/>
      <c r="E34" s="265"/>
      <c r="F34" s="265"/>
      <c r="G34" s="265"/>
      <c r="H34" s="249" t="s">
        <v>351</v>
      </c>
      <c r="I34" s="55"/>
      <c r="J34" s="66"/>
      <c r="K34" s="55"/>
      <c r="L34" s="55"/>
      <c r="M34" s="55"/>
      <c r="N34" s="55"/>
      <c r="O34" s="55"/>
      <c r="P34" s="55"/>
      <c r="Q34" s="55"/>
      <c r="R34" s="67"/>
      <c r="S34" s="12"/>
    </row>
    <row r="35" spans="1:19" ht="16.5" customHeight="1">
      <c r="A35" s="281" t="s">
        <v>5</v>
      </c>
      <c r="B35" s="282"/>
      <c r="C35" s="282"/>
      <c r="D35" s="282"/>
      <c r="E35" s="282"/>
      <c r="F35" s="282"/>
      <c r="G35" s="282"/>
      <c r="H35" s="268" t="s">
        <v>352</v>
      </c>
      <c r="I35" s="269"/>
      <c r="J35" s="269"/>
      <c r="K35" s="269"/>
      <c r="L35" s="269"/>
      <c r="M35" s="269"/>
      <c r="N35" s="269"/>
      <c r="O35" s="269"/>
      <c r="P35" s="269"/>
      <c r="Q35" s="269"/>
      <c r="R35" s="62"/>
      <c r="S35" s="6"/>
    </row>
    <row r="36" spans="1:19" ht="16.5" customHeight="1">
      <c r="A36" s="266" t="s">
        <v>6</v>
      </c>
      <c r="B36" s="267"/>
      <c r="C36" s="267"/>
      <c r="D36" s="267"/>
      <c r="E36" s="267"/>
      <c r="F36" s="267"/>
      <c r="G36" s="267"/>
      <c r="H36" s="274" t="s">
        <v>349</v>
      </c>
      <c r="I36" s="275"/>
      <c r="J36" s="275"/>
      <c r="K36" s="275"/>
      <c r="L36" s="275"/>
      <c r="M36" s="275"/>
      <c r="N36" s="275"/>
      <c r="O36" s="275"/>
      <c r="P36" s="275"/>
      <c r="Q36" s="275"/>
      <c r="R36" s="2"/>
      <c r="S36" s="7"/>
    </row>
    <row r="37" spans="1:19" ht="16.5" customHeight="1">
      <c r="A37" s="266" t="s">
        <v>7</v>
      </c>
      <c r="B37" s="267"/>
      <c r="C37" s="267"/>
      <c r="D37" s="267"/>
      <c r="E37" s="267"/>
      <c r="F37" s="267"/>
      <c r="G37" s="267"/>
      <c r="H37" s="262" t="s">
        <v>353</v>
      </c>
      <c r="I37" s="263"/>
      <c r="J37" s="263"/>
      <c r="K37" s="263"/>
      <c r="L37" s="263"/>
      <c r="M37" s="263"/>
      <c r="N37" s="263"/>
      <c r="O37" s="263"/>
      <c r="P37" s="263"/>
      <c r="Q37" s="263"/>
      <c r="R37" s="2"/>
      <c r="S37" s="7"/>
    </row>
    <row r="38" spans="1:19" ht="12.75" customHeight="1">
      <c r="A38" s="181"/>
      <c r="B38" s="4"/>
      <c r="C38" s="4"/>
      <c r="D38" s="4"/>
      <c r="E38" s="4"/>
      <c r="F38" s="4"/>
      <c r="G38" s="182"/>
      <c r="H38" s="183"/>
      <c r="I38" s="183"/>
      <c r="J38" s="183"/>
      <c r="K38" s="183"/>
      <c r="L38" s="4"/>
      <c r="M38" s="4"/>
      <c r="N38" s="4"/>
      <c r="O38" s="4"/>
      <c r="P38" s="4"/>
      <c r="Q38" s="4"/>
      <c r="R38" s="4"/>
      <c r="S38" s="8"/>
    </row>
  </sheetData>
  <sheetProtection/>
  <mergeCells count="39">
    <mergeCell ref="D1:I2"/>
    <mergeCell ref="A1:C2"/>
    <mergeCell ref="H17:Q17"/>
    <mergeCell ref="H19:Q19"/>
    <mergeCell ref="A27:G27"/>
    <mergeCell ref="A19:G19"/>
    <mergeCell ref="A17:G17"/>
    <mergeCell ref="A15:G15"/>
    <mergeCell ref="A23:G23"/>
    <mergeCell ref="H23:J23"/>
    <mergeCell ref="R1:S1"/>
    <mergeCell ref="R2:S2"/>
    <mergeCell ref="P1:Q1"/>
    <mergeCell ref="P2:Q2"/>
    <mergeCell ref="R3:S3"/>
    <mergeCell ref="H25:J25"/>
    <mergeCell ref="H21:Q21"/>
    <mergeCell ref="E7:O10"/>
    <mergeCell ref="P3:Q3"/>
    <mergeCell ref="J1:O2"/>
    <mergeCell ref="E11:O11"/>
    <mergeCell ref="H30:Q30"/>
    <mergeCell ref="H32:Q32"/>
    <mergeCell ref="H29:Q29"/>
    <mergeCell ref="H31:Q31"/>
    <mergeCell ref="H36:Q36"/>
    <mergeCell ref="H27:J27"/>
    <mergeCell ref="H20:Q20"/>
    <mergeCell ref="A35:G35"/>
    <mergeCell ref="A25:G25"/>
    <mergeCell ref="H37:Q37"/>
    <mergeCell ref="A29:G29"/>
    <mergeCell ref="A30:G30"/>
    <mergeCell ref="A31:G31"/>
    <mergeCell ref="A32:G32"/>
    <mergeCell ref="A34:G34"/>
    <mergeCell ref="A37:G37"/>
    <mergeCell ref="H35:Q35"/>
    <mergeCell ref="A36:G36"/>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3.xml><?xml version="1.0" encoding="utf-8"?>
<worksheet xmlns="http://schemas.openxmlformats.org/spreadsheetml/2006/main" xmlns:r="http://schemas.openxmlformats.org/officeDocument/2006/relationships">
  <sheetPr codeName="Feuil14">
    <pageSetUpPr fitToPage="1"/>
  </sheetPr>
  <dimension ref="A1:W17"/>
  <sheetViews>
    <sheetView zoomScalePageLayoutView="70" workbookViewId="0" topLeftCell="A4">
      <selection activeCell="L12" sqref="L1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2.75" customHeight="1">
      <c r="A5" s="29"/>
      <c r="B5" s="30"/>
      <c r="C5" s="50"/>
      <c r="D5" s="50"/>
      <c r="E5" s="50"/>
      <c r="F5" s="52"/>
      <c r="G5" s="52"/>
      <c r="H5" s="52"/>
      <c r="I5" s="52"/>
      <c r="J5" s="70"/>
      <c r="K5" s="70"/>
      <c r="L5" s="70"/>
      <c r="M5" s="70"/>
      <c r="N5" s="70"/>
      <c r="O5" s="70"/>
      <c r="P5" s="70"/>
      <c r="Q5" s="70"/>
      <c r="R5" s="49"/>
      <c r="S5" s="49"/>
    </row>
    <row r="6" spans="1:22" ht="18" customHeight="1">
      <c r="A6" s="50"/>
      <c r="B6" s="50"/>
      <c r="C6" s="50"/>
      <c r="D6" s="50"/>
      <c r="E6" s="50"/>
      <c r="F6" s="52"/>
      <c r="G6" s="68"/>
      <c r="H6" s="344" t="s">
        <v>298</v>
      </c>
      <c r="I6" s="344"/>
      <c r="J6" s="344"/>
      <c r="K6" s="344"/>
      <c r="L6" s="344"/>
      <c r="M6" s="344"/>
      <c r="N6" s="344"/>
      <c r="O6" s="344"/>
      <c r="P6" s="344"/>
      <c r="Q6" s="344"/>
      <c r="R6" s="344"/>
      <c r="S6" s="344"/>
      <c r="T6" s="345"/>
      <c r="U6" s="345"/>
      <c r="V6" s="345"/>
    </row>
    <row r="7" spans="1:22" ht="18" customHeight="1">
      <c r="A7" s="74"/>
      <c r="B7" s="75"/>
      <c r="C7" s="75"/>
      <c r="D7" s="75"/>
      <c r="E7" s="75"/>
      <c r="F7" s="75"/>
      <c r="G7" s="75"/>
      <c r="H7" s="330" t="str">
        <f>Coordonnées!$H$27</f>
        <v>Compte</v>
      </c>
      <c r="I7" s="330"/>
      <c r="J7" s="330"/>
      <c r="K7" s="330" t="str">
        <f>Coordonnées!$H$27</f>
        <v>Compte</v>
      </c>
      <c r="L7" s="330"/>
      <c r="M7" s="330"/>
      <c r="N7" s="330" t="str">
        <f>Coordonnées!$H$27</f>
        <v>Compte</v>
      </c>
      <c r="O7" s="330"/>
      <c r="P7" s="330"/>
      <c r="Q7" s="330" t="str">
        <f>Coordonnées!$H$27</f>
        <v>Compte</v>
      </c>
      <c r="R7" s="330"/>
      <c r="S7" s="330"/>
      <c r="T7" s="330" t="str">
        <f>Coordonnées!$H$27</f>
        <v>Compte</v>
      </c>
      <c r="U7" s="330"/>
      <c r="V7" s="330"/>
    </row>
    <row r="8" spans="1:22" ht="18" customHeight="1" thickBot="1">
      <c r="A8" s="329" t="s">
        <v>2</v>
      </c>
      <c r="B8" s="329"/>
      <c r="C8" s="329"/>
      <c r="D8" s="329"/>
      <c r="E8" s="329"/>
      <c r="F8" s="329"/>
      <c r="G8" s="329"/>
      <c r="H8" s="331">
        <f>K8-1</f>
        <v>2016</v>
      </c>
      <c r="I8" s="331"/>
      <c r="J8" s="331"/>
      <c r="K8" s="331">
        <f>N8-1</f>
        <v>2017</v>
      </c>
      <c r="L8" s="331"/>
      <c r="M8" s="331"/>
      <c r="N8" s="331">
        <f>Q8-1</f>
        <v>2018</v>
      </c>
      <c r="O8" s="331"/>
      <c r="P8" s="331"/>
      <c r="Q8" s="331">
        <f>T8-1</f>
        <v>2019</v>
      </c>
      <c r="R8" s="331"/>
      <c r="S8" s="331"/>
      <c r="T8" s="331">
        <f>R2</f>
        <v>2020</v>
      </c>
      <c r="U8" s="331"/>
      <c r="V8" s="331"/>
    </row>
    <row r="9" spans="1:22" ht="18" customHeight="1" thickBot="1">
      <c r="A9" s="338" t="s">
        <v>325</v>
      </c>
      <c r="B9" s="339"/>
      <c r="C9" s="339"/>
      <c r="D9" s="339"/>
      <c r="E9" s="339"/>
      <c r="F9" s="339"/>
      <c r="G9" s="340"/>
      <c r="H9" s="332">
        <f>'Ordinaire GE'!H26-'Ordinaire GE'!H15</f>
        <v>1400138.9700000025</v>
      </c>
      <c r="I9" s="333"/>
      <c r="J9" s="334"/>
      <c r="K9" s="332">
        <f>'Ordinaire GE'!K26-'Ordinaire GE'!K15</f>
        <v>23185.849999999627</v>
      </c>
      <c r="L9" s="333"/>
      <c r="M9" s="334"/>
      <c r="N9" s="332">
        <f>'Ordinaire GE'!N26-'Ordinaire GE'!N15</f>
        <v>595335.959999999</v>
      </c>
      <c r="O9" s="333"/>
      <c r="P9" s="334"/>
      <c r="Q9" s="332">
        <f>'Ordinaire GE'!Q26-'Ordinaire GE'!Q15</f>
        <v>162700.62000000104</v>
      </c>
      <c r="R9" s="333"/>
      <c r="S9" s="334"/>
      <c r="T9" s="332">
        <f>'Ordinaire GE'!T26-'Ordinaire GE'!T15</f>
        <v>275647.37999999896</v>
      </c>
      <c r="U9" s="333"/>
      <c r="V9" s="334"/>
    </row>
    <row r="10" spans="1:22" ht="30" customHeight="1" thickBot="1">
      <c r="A10" s="341" t="s">
        <v>333</v>
      </c>
      <c r="B10" s="342"/>
      <c r="C10" s="342"/>
      <c r="D10" s="342"/>
      <c r="E10" s="342"/>
      <c r="F10" s="342"/>
      <c r="G10" s="343"/>
      <c r="H10" s="335">
        <f>'Ordinaire GE'!H29-'Ordinaire GE'!H18</f>
        <v>152288.25000000186</v>
      </c>
      <c r="I10" s="336"/>
      <c r="J10" s="337"/>
      <c r="K10" s="335">
        <f>'Ordinaire GE'!K29-'Ordinaire GE'!K18</f>
        <v>358312.1499999985</v>
      </c>
      <c r="L10" s="336"/>
      <c r="M10" s="337"/>
      <c r="N10" s="335">
        <f>'Ordinaire GE'!N29-'Ordinaire GE'!N18</f>
        <v>1277022.9700000007</v>
      </c>
      <c r="O10" s="336"/>
      <c r="P10" s="337"/>
      <c r="Q10" s="335">
        <f>'Ordinaire GE'!Q29-'Ordinaire GE'!Q18</f>
        <v>693727.7900000028</v>
      </c>
      <c r="R10" s="336"/>
      <c r="S10" s="337"/>
      <c r="T10" s="335">
        <f>'Ordinaire GE'!T29-'Ordinaire GE'!T18</f>
        <v>494645.62000000104</v>
      </c>
      <c r="U10" s="336"/>
      <c r="V10" s="337"/>
    </row>
    <row r="11" spans="1:19" ht="16.5" customHeight="1">
      <c r="A11" s="107" t="s">
        <v>326</v>
      </c>
      <c r="B11" s="75"/>
      <c r="C11" s="75"/>
      <c r="D11" s="75"/>
      <c r="E11" s="75"/>
      <c r="F11" s="75"/>
      <c r="G11" s="75"/>
      <c r="H11" s="76"/>
      <c r="I11" s="76"/>
      <c r="J11" s="76"/>
      <c r="K11" s="76"/>
      <c r="L11" s="77"/>
      <c r="M11" s="77"/>
      <c r="N11" s="77"/>
      <c r="O11" s="77"/>
      <c r="P11" s="77"/>
      <c r="Q11" s="77"/>
      <c r="R11" s="78"/>
      <c r="S11" s="78"/>
    </row>
    <row r="12" spans="1:23" ht="16.5" customHeight="1">
      <c r="A12" s="215"/>
      <c r="B12" s="215"/>
      <c r="C12" s="215"/>
      <c r="D12" s="215"/>
      <c r="E12" s="215"/>
      <c r="F12" s="208"/>
      <c r="G12" s="216"/>
      <c r="H12" s="223"/>
      <c r="I12" s="223"/>
      <c r="J12" s="223"/>
      <c r="K12" s="223"/>
      <c r="L12" s="223"/>
      <c r="M12" s="223"/>
      <c r="N12" s="223"/>
      <c r="O12" s="223"/>
      <c r="P12" s="223"/>
      <c r="Q12" s="223"/>
      <c r="R12" s="223"/>
      <c r="S12" s="223"/>
      <c r="T12" s="222"/>
      <c r="U12" s="222"/>
      <c r="V12" s="222"/>
      <c r="W12" s="217"/>
    </row>
    <row r="13" spans="1:23" ht="16.5" customHeight="1">
      <c r="A13" s="77"/>
      <c r="B13" s="218"/>
      <c r="C13" s="218"/>
      <c r="D13" s="218"/>
      <c r="E13" s="218"/>
      <c r="F13" s="218"/>
      <c r="G13" s="218"/>
      <c r="H13" s="77"/>
      <c r="I13" s="77"/>
      <c r="J13" s="77"/>
      <c r="K13" s="77"/>
      <c r="L13" s="77"/>
      <c r="M13" s="77"/>
      <c r="N13" s="77"/>
      <c r="O13" s="77"/>
      <c r="P13" s="77"/>
      <c r="Q13" s="77"/>
      <c r="R13" s="77"/>
      <c r="S13" s="77"/>
      <c r="T13" s="77"/>
      <c r="U13" s="77"/>
      <c r="V13" s="77"/>
      <c r="W13" s="217"/>
    </row>
    <row r="14" spans="1:23" ht="16.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7"/>
    </row>
    <row r="15" spans="1:23" ht="16.5" customHeight="1">
      <c r="A15" s="77"/>
      <c r="B15" s="77"/>
      <c r="C15" s="77"/>
      <c r="D15" s="77"/>
      <c r="E15" s="77"/>
      <c r="F15" s="77"/>
      <c r="G15" s="77"/>
      <c r="H15" s="220"/>
      <c r="I15" s="220"/>
      <c r="J15" s="220"/>
      <c r="K15" s="220"/>
      <c r="L15" s="220"/>
      <c r="M15" s="220"/>
      <c r="N15" s="220"/>
      <c r="O15" s="220"/>
      <c r="P15" s="220"/>
      <c r="Q15" s="220"/>
      <c r="R15" s="220"/>
      <c r="S15" s="220"/>
      <c r="T15" s="220"/>
      <c r="U15" s="220"/>
      <c r="V15" s="220"/>
      <c r="W15" s="217"/>
    </row>
    <row r="16" spans="1:23" ht="24.75" customHeight="1">
      <c r="A16" s="221"/>
      <c r="B16" s="221"/>
      <c r="C16" s="221"/>
      <c r="D16" s="221"/>
      <c r="E16" s="221"/>
      <c r="F16" s="221"/>
      <c r="G16" s="221"/>
      <c r="H16" s="220"/>
      <c r="I16" s="220"/>
      <c r="J16" s="220"/>
      <c r="K16" s="220"/>
      <c r="L16" s="220"/>
      <c r="M16" s="220"/>
      <c r="N16" s="220"/>
      <c r="O16" s="220"/>
      <c r="P16" s="220"/>
      <c r="Q16" s="220"/>
      <c r="R16" s="220"/>
      <c r="S16" s="220"/>
      <c r="T16" s="220"/>
      <c r="U16" s="220"/>
      <c r="V16" s="220"/>
      <c r="W16" s="217"/>
    </row>
    <row r="17" spans="1:23" ht="16.5" customHeight="1">
      <c r="A17" s="78"/>
      <c r="B17" s="218"/>
      <c r="C17" s="218"/>
      <c r="D17" s="218"/>
      <c r="E17" s="218"/>
      <c r="F17" s="218"/>
      <c r="G17" s="218"/>
      <c r="H17" s="218"/>
      <c r="I17" s="218"/>
      <c r="J17" s="218"/>
      <c r="K17" s="218"/>
      <c r="L17" s="77"/>
      <c r="M17" s="77"/>
      <c r="N17" s="77"/>
      <c r="O17" s="77"/>
      <c r="P17" s="77"/>
      <c r="Q17" s="77"/>
      <c r="R17" s="78"/>
      <c r="S17" s="78"/>
      <c r="T17" s="217"/>
      <c r="U17" s="217"/>
      <c r="V17" s="217"/>
      <c r="W17" s="217"/>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sheetData>
  <sheetProtection/>
  <mergeCells count="33">
    <mergeCell ref="H6:V6"/>
    <mergeCell ref="P2:Q2"/>
    <mergeCell ref="R2:S2"/>
    <mergeCell ref="A1:C2"/>
    <mergeCell ref="D1:I2"/>
    <mergeCell ref="J1:O2"/>
    <mergeCell ref="P1:Q1"/>
    <mergeCell ref="R1:S1"/>
    <mergeCell ref="A9:G9"/>
    <mergeCell ref="H8:J8"/>
    <mergeCell ref="A10:G10"/>
    <mergeCell ref="P3:Q3"/>
    <mergeCell ref="R3:S3"/>
    <mergeCell ref="H9:J9"/>
    <mergeCell ref="H10:J10"/>
    <mergeCell ref="K8:M8"/>
    <mergeCell ref="K9:M9"/>
    <mergeCell ref="Q10:S10"/>
    <mergeCell ref="T9:V9"/>
    <mergeCell ref="T10:V10"/>
    <mergeCell ref="K10:M10"/>
    <mergeCell ref="N8:P8"/>
    <mergeCell ref="N9:P9"/>
    <mergeCell ref="N10:P10"/>
    <mergeCell ref="Q8:S8"/>
    <mergeCell ref="Q9:S9"/>
    <mergeCell ref="A8:G8"/>
    <mergeCell ref="Q7:S7"/>
    <mergeCell ref="N7:P7"/>
    <mergeCell ref="K7:M7"/>
    <mergeCell ref="H7:J7"/>
    <mergeCell ref="T7:V7"/>
    <mergeCell ref="T8:V8"/>
  </mergeCells>
  <printOptions/>
  <pageMargins left="0.7086614173228346" right="0.7086614173228346" top="0.7480314960629921" bottom="0.7480314960629921" header="0.31496062992125984" footer="0.31496062992125984"/>
  <pageSetup fitToHeight="1" fitToWidth="1" horizontalDpi="600" verticalDpi="600" orientation="landscape" paperSize="9" scale="89" r:id="rId2"/>
  <headerFooter alignWithMargins="0">
    <oddFooter>&amp;RPage &amp;P</oddFooter>
  </headerFooter>
  <drawing r:id="rId1"/>
</worksheet>
</file>

<file path=xl/worksheets/sheet4.xml><?xml version="1.0" encoding="utf-8"?>
<worksheet xmlns="http://schemas.openxmlformats.org/spreadsheetml/2006/main" xmlns:r="http://schemas.openxmlformats.org/officeDocument/2006/relationships">
  <sheetPr codeName="Feuil19"/>
  <dimension ref="A1:W30"/>
  <sheetViews>
    <sheetView workbookViewId="0" topLeftCell="A1">
      <selection activeCell="X18" sqref="X18"/>
    </sheetView>
  </sheetViews>
  <sheetFormatPr defaultColWidth="11.421875" defaultRowHeight="12.75"/>
  <cols>
    <col min="1" max="7" width="5.28125" style="0" customWidth="1"/>
    <col min="8" max="8" width="6.57421875" style="0" customWidth="1"/>
    <col min="9" max="19" width="5.28125" style="0" customWidth="1"/>
    <col min="20" max="21" width="4.8515625" style="0" customWidth="1"/>
    <col min="22" max="22" width="6.42187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299</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13</v>
      </c>
      <c r="B10" s="357"/>
      <c r="C10" s="357"/>
      <c r="D10" s="357"/>
      <c r="E10" s="357"/>
      <c r="F10" s="357"/>
      <c r="G10" s="357"/>
      <c r="H10" s="358">
        <v>6286667.06</v>
      </c>
      <c r="I10" s="359">
        <v>5512664.26</v>
      </c>
      <c r="J10" s="360">
        <v>5512664.26</v>
      </c>
      <c r="K10" s="358">
        <v>6445384.8</v>
      </c>
      <c r="L10" s="359">
        <v>5512664.26</v>
      </c>
      <c r="M10" s="360">
        <v>5512664.26</v>
      </c>
      <c r="N10" s="358">
        <v>6776342.4</v>
      </c>
      <c r="O10" s="359">
        <v>5512664.26</v>
      </c>
      <c r="P10" s="360">
        <v>5512664.26</v>
      </c>
      <c r="Q10" s="358">
        <v>7027292.99</v>
      </c>
      <c r="R10" s="359">
        <v>5512664.26</v>
      </c>
      <c r="S10" s="360">
        <v>5512664.26</v>
      </c>
      <c r="T10" s="358">
        <v>6688212.15</v>
      </c>
      <c r="U10" s="359">
        <v>5512664.26</v>
      </c>
      <c r="V10" s="360">
        <v>5512664.26</v>
      </c>
    </row>
    <row r="11" spans="1:22" ht="18" customHeight="1">
      <c r="A11" s="361" t="s">
        <v>14</v>
      </c>
      <c r="B11" s="362"/>
      <c r="C11" s="362"/>
      <c r="D11" s="362"/>
      <c r="E11" s="362"/>
      <c r="F11" s="362"/>
      <c r="G11" s="362"/>
      <c r="H11" s="363">
        <v>3188735.34</v>
      </c>
      <c r="I11" s="364">
        <v>2726342.74</v>
      </c>
      <c r="J11" s="365">
        <v>2726342.74</v>
      </c>
      <c r="K11" s="363">
        <v>3312804.76</v>
      </c>
      <c r="L11" s="364">
        <v>2726342.74</v>
      </c>
      <c r="M11" s="365">
        <v>2726342.74</v>
      </c>
      <c r="N11" s="363">
        <v>3517426.1</v>
      </c>
      <c r="O11" s="364">
        <v>2726342.74</v>
      </c>
      <c r="P11" s="365">
        <v>2726342.74</v>
      </c>
      <c r="Q11" s="363">
        <v>3461616.18</v>
      </c>
      <c r="R11" s="364">
        <v>2726342.74</v>
      </c>
      <c r="S11" s="365">
        <v>2726342.74</v>
      </c>
      <c r="T11" s="363">
        <v>3172127.87</v>
      </c>
      <c r="U11" s="364">
        <v>2726342.74</v>
      </c>
      <c r="V11" s="365">
        <v>2726342.74</v>
      </c>
    </row>
    <row r="12" spans="1:22" ht="18" customHeight="1">
      <c r="A12" s="361" t="s">
        <v>15</v>
      </c>
      <c r="B12" s="362"/>
      <c r="C12" s="362"/>
      <c r="D12" s="362"/>
      <c r="E12" s="362"/>
      <c r="F12" s="362"/>
      <c r="G12" s="362"/>
      <c r="H12" s="363">
        <v>4558777.82</v>
      </c>
      <c r="I12" s="364">
        <v>4264832.04</v>
      </c>
      <c r="J12" s="365">
        <v>4264832.04</v>
      </c>
      <c r="K12" s="363">
        <v>4672504.73</v>
      </c>
      <c r="L12" s="364">
        <v>4264832.04</v>
      </c>
      <c r="M12" s="365">
        <v>4264832.04</v>
      </c>
      <c r="N12" s="363">
        <v>4408672.66</v>
      </c>
      <c r="O12" s="364">
        <v>4264832.04</v>
      </c>
      <c r="P12" s="365">
        <v>4264832.04</v>
      </c>
      <c r="Q12" s="363">
        <v>4528602.76</v>
      </c>
      <c r="R12" s="364">
        <v>4264832.04</v>
      </c>
      <c r="S12" s="365">
        <v>4264832.04</v>
      </c>
      <c r="T12" s="363">
        <v>4756016.36</v>
      </c>
      <c r="U12" s="364">
        <v>4264832.04</v>
      </c>
      <c r="V12" s="365">
        <v>4264832.04</v>
      </c>
    </row>
    <row r="13" spans="1:22" ht="18" customHeight="1">
      <c r="A13" s="361" t="s">
        <v>16</v>
      </c>
      <c r="B13" s="362"/>
      <c r="C13" s="362"/>
      <c r="D13" s="362"/>
      <c r="E13" s="362"/>
      <c r="F13" s="362"/>
      <c r="G13" s="362"/>
      <c r="H13" s="363">
        <v>1019193.69</v>
      </c>
      <c r="I13" s="364">
        <v>41563.69</v>
      </c>
      <c r="J13" s="365">
        <v>41563.69</v>
      </c>
      <c r="K13" s="363">
        <v>1140204.93</v>
      </c>
      <c r="L13" s="364">
        <v>41563.69</v>
      </c>
      <c r="M13" s="365">
        <v>41563.69</v>
      </c>
      <c r="N13" s="363">
        <v>1228098.83</v>
      </c>
      <c r="O13" s="364">
        <v>41563.69</v>
      </c>
      <c r="P13" s="365">
        <v>41563.69</v>
      </c>
      <c r="Q13" s="363">
        <v>1309459.36</v>
      </c>
      <c r="R13" s="364">
        <v>41563.69</v>
      </c>
      <c r="S13" s="365">
        <v>41563.69</v>
      </c>
      <c r="T13" s="363">
        <v>1340815.5</v>
      </c>
      <c r="U13" s="364">
        <v>41563.69</v>
      </c>
      <c r="V13" s="365">
        <v>41563.69</v>
      </c>
    </row>
    <row r="14" spans="1:22" ht="18" customHeight="1" thickBot="1">
      <c r="A14" s="366" t="s">
        <v>306</v>
      </c>
      <c r="B14" s="367"/>
      <c r="C14" s="367"/>
      <c r="D14" s="367"/>
      <c r="E14" s="367"/>
      <c r="F14" s="367"/>
      <c r="G14" s="367"/>
      <c r="H14" s="368">
        <v>0</v>
      </c>
      <c r="I14" s="369">
        <v>0</v>
      </c>
      <c r="J14" s="370">
        <v>0</v>
      </c>
      <c r="K14" s="368">
        <v>0</v>
      </c>
      <c r="L14" s="369">
        <v>0</v>
      </c>
      <c r="M14" s="370">
        <v>0</v>
      </c>
      <c r="N14" s="368">
        <v>0</v>
      </c>
      <c r="O14" s="369">
        <v>0</v>
      </c>
      <c r="P14" s="370">
        <v>0</v>
      </c>
      <c r="Q14" s="368">
        <v>331000</v>
      </c>
      <c r="R14" s="369">
        <v>0</v>
      </c>
      <c r="S14" s="370">
        <v>0</v>
      </c>
      <c r="T14" s="368">
        <v>300000</v>
      </c>
      <c r="U14" s="369">
        <v>0</v>
      </c>
      <c r="V14" s="370">
        <v>0</v>
      </c>
    </row>
    <row r="15" spans="1:23" ht="18" customHeight="1" thickBot="1">
      <c r="A15" s="338" t="s">
        <v>327</v>
      </c>
      <c r="B15" s="339"/>
      <c r="C15" s="339"/>
      <c r="D15" s="339"/>
      <c r="E15" s="339"/>
      <c r="F15" s="339"/>
      <c r="G15" s="339"/>
      <c r="H15" s="371">
        <f>SUM(H10:H14)</f>
        <v>15053373.909999998</v>
      </c>
      <c r="I15" s="372"/>
      <c r="J15" s="373"/>
      <c r="K15" s="372">
        <f>SUM(K10:K14)</f>
        <v>15570899.219999999</v>
      </c>
      <c r="L15" s="372"/>
      <c r="M15" s="372"/>
      <c r="N15" s="371">
        <f>SUM(N10:N14)</f>
        <v>15930539.99</v>
      </c>
      <c r="O15" s="372"/>
      <c r="P15" s="373"/>
      <c r="Q15" s="372">
        <f>SUM(Q10:Q14)</f>
        <v>16657971.29</v>
      </c>
      <c r="R15" s="372"/>
      <c r="S15" s="373"/>
      <c r="T15" s="372">
        <f>SUM(T10:T14)</f>
        <v>16257171.879999999</v>
      </c>
      <c r="U15" s="372"/>
      <c r="V15" s="373"/>
      <c r="W15" s="257"/>
    </row>
    <row r="16" spans="1:22" ht="18" customHeight="1">
      <c r="A16" s="361" t="s">
        <v>30</v>
      </c>
      <c r="B16" s="362"/>
      <c r="C16" s="362"/>
      <c r="D16" s="362"/>
      <c r="E16" s="362"/>
      <c r="F16" s="362"/>
      <c r="G16" s="362"/>
      <c r="H16" s="374">
        <v>1408010.91</v>
      </c>
      <c r="I16" s="375">
        <v>1521059.02</v>
      </c>
      <c r="J16" s="376">
        <v>2351270.66</v>
      </c>
      <c r="K16" s="374">
        <v>536139.61</v>
      </c>
      <c r="L16" s="375">
        <v>1659060.83</v>
      </c>
      <c r="M16" s="376">
        <v>1521059.02</v>
      </c>
      <c r="N16" s="374">
        <v>459246.7</v>
      </c>
      <c r="O16" s="375">
        <v>2230351.92</v>
      </c>
      <c r="P16" s="376">
        <v>1659060.83</v>
      </c>
      <c r="Q16" s="374">
        <v>738908.47</v>
      </c>
      <c r="R16" s="375">
        <v>2351270.66</v>
      </c>
      <c r="S16" s="376">
        <v>2230351.92</v>
      </c>
      <c r="T16" s="374">
        <v>870354.47</v>
      </c>
      <c r="U16" s="375">
        <v>2351270.66</v>
      </c>
      <c r="V16" s="376">
        <v>2230351.92</v>
      </c>
    </row>
    <row r="17" spans="1:22" ht="18" customHeight="1" thickBot="1">
      <c r="A17" s="366" t="s">
        <v>3</v>
      </c>
      <c r="B17" s="367"/>
      <c r="C17" s="367"/>
      <c r="D17" s="367"/>
      <c r="E17" s="367"/>
      <c r="F17" s="367"/>
      <c r="G17" s="367"/>
      <c r="H17" s="368">
        <v>0</v>
      </c>
      <c r="I17" s="369">
        <v>1192323.53</v>
      </c>
      <c r="J17" s="370">
        <v>824300.6</v>
      </c>
      <c r="K17" s="368">
        <v>340000</v>
      </c>
      <c r="L17" s="369">
        <v>4295659.86</v>
      </c>
      <c r="M17" s="370">
        <v>1192323.53</v>
      </c>
      <c r="N17" s="368">
        <v>0</v>
      </c>
      <c r="O17" s="369">
        <v>1045347.08</v>
      </c>
      <c r="P17" s="370">
        <v>4295659.86</v>
      </c>
      <c r="Q17" s="368">
        <v>550000</v>
      </c>
      <c r="R17" s="369">
        <v>824300.6</v>
      </c>
      <c r="S17" s="370">
        <v>1045347.08</v>
      </c>
      <c r="T17" s="368">
        <v>300000</v>
      </c>
      <c r="U17" s="369">
        <v>824300.6</v>
      </c>
      <c r="V17" s="370">
        <v>1045347.08</v>
      </c>
    </row>
    <row r="18" spans="1:22" ht="18" customHeight="1" thickBot="1">
      <c r="A18" s="381" t="s">
        <v>328</v>
      </c>
      <c r="B18" s="382"/>
      <c r="C18" s="382"/>
      <c r="D18" s="382"/>
      <c r="E18" s="382"/>
      <c r="F18" s="382"/>
      <c r="G18" s="382"/>
      <c r="H18" s="383">
        <f>SUM(H15:H17)</f>
        <v>16461384.819999998</v>
      </c>
      <c r="I18" s="384"/>
      <c r="J18" s="385"/>
      <c r="K18" s="384">
        <f>SUM(K15:K17)</f>
        <v>16447038.829999998</v>
      </c>
      <c r="L18" s="384"/>
      <c r="M18" s="384"/>
      <c r="N18" s="383">
        <f>SUM(N15:N17)</f>
        <v>16389786.69</v>
      </c>
      <c r="O18" s="384"/>
      <c r="P18" s="385"/>
      <c r="Q18" s="383">
        <f>SUM(Q15:Q17)</f>
        <v>17946879.759999998</v>
      </c>
      <c r="R18" s="384"/>
      <c r="S18" s="385"/>
      <c r="T18" s="383">
        <f>SUM(T15:T17)</f>
        <v>17427526.349999998</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61" t="s">
        <v>17</v>
      </c>
      <c r="B22" s="362"/>
      <c r="C22" s="362"/>
      <c r="D22" s="362"/>
      <c r="E22" s="362"/>
      <c r="F22" s="362"/>
      <c r="G22" s="386"/>
      <c r="H22" s="358">
        <v>1083530.23</v>
      </c>
      <c r="I22" s="359">
        <v>373432.17</v>
      </c>
      <c r="J22" s="360">
        <v>697745.74</v>
      </c>
      <c r="K22" s="358">
        <v>1169133.34</v>
      </c>
      <c r="L22" s="359">
        <v>373432.17</v>
      </c>
      <c r="M22" s="360">
        <v>697745.74</v>
      </c>
      <c r="N22" s="358">
        <v>1248185.09</v>
      </c>
      <c r="O22" s="359">
        <v>373432.17</v>
      </c>
      <c r="P22" s="360">
        <v>697745.74</v>
      </c>
      <c r="Q22" s="358">
        <v>1160863.45</v>
      </c>
      <c r="R22" s="359">
        <v>373432.17</v>
      </c>
      <c r="S22" s="360">
        <v>697745.74</v>
      </c>
      <c r="T22" s="358">
        <v>793337.36</v>
      </c>
      <c r="U22" s="359">
        <v>373432.17</v>
      </c>
      <c r="V22" s="360">
        <v>697745.74</v>
      </c>
    </row>
    <row r="23" spans="1:22" ht="18" customHeight="1">
      <c r="A23" s="361" t="s">
        <v>15</v>
      </c>
      <c r="B23" s="362"/>
      <c r="C23" s="362"/>
      <c r="D23" s="362"/>
      <c r="E23" s="362"/>
      <c r="F23" s="362"/>
      <c r="G23" s="386"/>
      <c r="H23" s="363">
        <v>14906192.82</v>
      </c>
      <c r="I23" s="364">
        <v>12728583.2</v>
      </c>
      <c r="J23" s="365">
        <v>13240574.68</v>
      </c>
      <c r="K23" s="363">
        <v>14041377.12</v>
      </c>
      <c r="L23" s="364">
        <v>12728583.2</v>
      </c>
      <c r="M23" s="365">
        <v>13240574.68</v>
      </c>
      <c r="N23" s="363">
        <v>14865403.19</v>
      </c>
      <c r="O23" s="364">
        <v>12728583.2</v>
      </c>
      <c r="P23" s="365">
        <v>13240574.68</v>
      </c>
      <c r="Q23" s="363">
        <v>15251176.27</v>
      </c>
      <c r="R23" s="364">
        <v>12728583.2</v>
      </c>
      <c r="S23" s="365">
        <v>13240574.68</v>
      </c>
      <c r="T23" s="363">
        <v>15374166.12</v>
      </c>
      <c r="U23" s="364">
        <v>12728583.2</v>
      </c>
      <c r="V23" s="365">
        <v>13240574.68</v>
      </c>
    </row>
    <row r="24" spans="1:22" ht="18" customHeight="1">
      <c r="A24" s="361" t="s">
        <v>16</v>
      </c>
      <c r="B24" s="362"/>
      <c r="C24" s="362"/>
      <c r="D24" s="362"/>
      <c r="E24" s="362"/>
      <c r="F24" s="362"/>
      <c r="G24" s="386"/>
      <c r="H24" s="363">
        <v>463789.83</v>
      </c>
      <c r="I24" s="364">
        <v>548784.99</v>
      </c>
      <c r="J24" s="365">
        <v>408005.67</v>
      </c>
      <c r="K24" s="363">
        <v>383574.61</v>
      </c>
      <c r="L24" s="364">
        <v>548784.99</v>
      </c>
      <c r="M24" s="365">
        <v>408005.67</v>
      </c>
      <c r="N24" s="363">
        <v>412287.67</v>
      </c>
      <c r="O24" s="364">
        <v>548784.99</v>
      </c>
      <c r="P24" s="365">
        <v>408005.67</v>
      </c>
      <c r="Q24" s="363">
        <v>408632.19</v>
      </c>
      <c r="R24" s="364">
        <v>548784.99</v>
      </c>
      <c r="S24" s="365">
        <v>408005.67</v>
      </c>
      <c r="T24" s="363">
        <v>365315.78</v>
      </c>
      <c r="U24" s="364">
        <v>548784.99</v>
      </c>
      <c r="V24" s="365">
        <v>408005.67</v>
      </c>
    </row>
    <row r="25" spans="1:22" ht="18" customHeight="1" thickBot="1">
      <c r="A25" s="366" t="s">
        <v>3</v>
      </c>
      <c r="B25" s="367"/>
      <c r="C25" s="367"/>
      <c r="D25" s="367"/>
      <c r="E25" s="367"/>
      <c r="F25" s="367"/>
      <c r="G25" s="387"/>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16453512.88</v>
      </c>
      <c r="I26" s="372"/>
      <c r="J26" s="372"/>
      <c r="K26" s="371">
        <f>SUM(K22:K25)</f>
        <v>15594085.069999998</v>
      </c>
      <c r="L26" s="372"/>
      <c r="M26" s="373"/>
      <c r="N26" s="372">
        <f>SUM(N22:N25)</f>
        <v>16525875.95</v>
      </c>
      <c r="O26" s="372"/>
      <c r="P26" s="372"/>
      <c r="Q26" s="371">
        <f>SUM(Q22:Q25)</f>
        <v>16820671.91</v>
      </c>
      <c r="R26" s="372"/>
      <c r="S26" s="373"/>
      <c r="T26" s="371">
        <f>SUM(T22:T25)</f>
        <v>16532819.259999998</v>
      </c>
      <c r="U26" s="372"/>
      <c r="V26" s="373"/>
    </row>
    <row r="27" spans="1:22" ht="18" customHeight="1">
      <c r="A27" s="361" t="s">
        <v>30</v>
      </c>
      <c r="B27" s="362"/>
      <c r="C27" s="362"/>
      <c r="D27" s="362"/>
      <c r="E27" s="362"/>
      <c r="F27" s="362"/>
      <c r="G27" s="386"/>
      <c r="H27" s="374">
        <v>160160.19</v>
      </c>
      <c r="I27" s="375">
        <v>6001218.28833333</v>
      </c>
      <c r="J27" s="376">
        <v>5811470.08333333</v>
      </c>
      <c r="K27" s="374">
        <v>1211265.91</v>
      </c>
      <c r="L27" s="375">
        <v>6001218.28833333</v>
      </c>
      <c r="M27" s="376">
        <v>5811470.08333333</v>
      </c>
      <c r="N27" s="374">
        <v>1140933.71</v>
      </c>
      <c r="O27" s="375">
        <v>6001218.28833333</v>
      </c>
      <c r="P27" s="376">
        <v>5811470.08333333</v>
      </c>
      <c r="Q27" s="374">
        <v>1819935.64</v>
      </c>
      <c r="R27" s="375">
        <v>6001218.28833333</v>
      </c>
      <c r="S27" s="376">
        <v>5811470.08333333</v>
      </c>
      <c r="T27" s="374">
        <v>1389352.71</v>
      </c>
      <c r="U27" s="375">
        <v>6001218.28833333</v>
      </c>
      <c r="V27" s="376">
        <v>5811470.08333333</v>
      </c>
    </row>
    <row r="28" spans="1:22" ht="18" customHeight="1" thickBot="1">
      <c r="A28" s="366" t="s">
        <v>3</v>
      </c>
      <c r="B28" s="367"/>
      <c r="C28" s="367"/>
      <c r="D28" s="367"/>
      <c r="E28" s="367"/>
      <c r="F28" s="367"/>
      <c r="G28" s="387"/>
      <c r="H28" s="368">
        <v>0</v>
      </c>
      <c r="I28" s="369">
        <v>0</v>
      </c>
      <c r="J28" s="370">
        <v>0</v>
      </c>
      <c r="K28" s="368">
        <v>0</v>
      </c>
      <c r="L28" s="369">
        <v>0</v>
      </c>
      <c r="M28" s="370">
        <v>0</v>
      </c>
      <c r="N28" s="368">
        <v>0</v>
      </c>
      <c r="O28" s="369">
        <v>0</v>
      </c>
      <c r="P28" s="370">
        <v>0</v>
      </c>
      <c r="Q28" s="368">
        <v>0</v>
      </c>
      <c r="R28" s="369">
        <v>0</v>
      </c>
      <c r="S28" s="370">
        <v>0</v>
      </c>
      <c r="T28" s="368">
        <v>0</v>
      </c>
      <c r="U28" s="369">
        <v>0</v>
      </c>
      <c r="V28" s="370">
        <v>0</v>
      </c>
    </row>
    <row r="29" spans="1:22" ht="18" customHeight="1" thickBot="1">
      <c r="A29" s="381" t="s">
        <v>328</v>
      </c>
      <c r="B29" s="382"/>
      <c r="C29" s="382"/>
      <c r="D29" s="382"/>
      <c r="E29" s="382"/>
      <c r="F29" s="382"/>
      <c r="G29" s="388"/>
      <c r="H29" s="383">
        <f>SUM(H26:H28)</f>
        <v>16613673.07</v>
      </c>
      <c r="I29" s="384"/>
      <c r="J29" s="384"/>
      <c r="K29" s="383">
        <f>SUM(K26:K28)</f>
        <v>16805350.979999997</v>
      </c>
      <c r="L29" s="384"/>
      <c r="M29" s="385"/>
      <c r="N29" s="384">
        <f>SUM(N26:N28)</f>
        <v>17666809.66</v>
      </c>
      <c r="O29" s="384"/>
      <c r="P29" s="384"/>
      <c r="Q29" s="383">
        <f>SUM(Q26:Q28)</f>
        <v>18640607.55</v>
      </c>
      <c r="R29" s="384"/>
      <c r="S29" s="385"/>
      <c r="T29" s="383">
        <f>SUM(T26:T28)</f>
        <v>17922171.97</v>
      </c>
      <c r="U29" s="384"/>
      <c r="V29" s="385"/>
    </row>
    <row r="30" spans="1:19" ht="16.5" customHeight="1">
      <c r="A30" s="107" t="s">
        <v>326</v>
      </c>
      <c r="B30" s="49"/>
      <c r="C30" s="49"/>
      <c r="D30" s="49"/>
      <c r="E30" s="49"/>
      <c r="F30" s="49"/>
      <c r="G30" s="49"/>
      <c r="H30" s="49"/>
      <c r="I30" s="49"/>
      <c r="J30" s="49"/>
      <c r="K30" s="49"/>
      <c r="L30" s="49"/>
      <c r="M30" s="49"/>
      <c r="N30" s="49"/>
      <c r="O30" s="49"/>
      <c r="P30" s="49"/>
      <c r="Q30" s="49"/>
      <c r="R30" s="49"/>
      <c r="S30" s="49"/>
    </row>
  </sheetData>
  <sheetProtection/>
  <protectedRanges>
    <protectedRange sqref="H10:H14 K10:K14 N10:N14 Q10:Q14 T10:T14" name="Plage1"/>
    <protectedRange sqref="Q16:Q17 N16:N17 K16:K17 H16:H17 T16:T17" name="Plage2"/>
    <protectedRange sqref="H22:H25 K22:K25 N22:N25 Q22:Q25 T22:T25" name="Plage5"/>
    <protectedRange sqref="T27:T28 Q27:Q28 N27:N28 K27:K28 H27:H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A21:G21"/>
    <mergeCell ref="H21:J21"/>
    <mergeCell ref="K21:M21"/>
    <mergeCell ref="N21:P21"/>
    <mergeCell ref="Q21:S21"/>
    <mergeCell ref="T21:V21"/>
    <mergeCell ref="H20:V20"/>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5.xml><?xml version="1.0" encoding="utf-8"?>
<worksheet xmlns="http://schemas.openxmlformats.org/spreadsheetml/2006/main" xmlns:r="http://schemas.openxmlformats.org/officeDocument/2006/relationships">
  <sheetPr codeName="Feuil20"/>
  <dimension ref="A1:V30"/>
  <sheetViews>
    <sheetView workbookViewId="0" topLeftCell="A10">
      <selection activeCell="A1" sqref="A1:C2"/>
    </sheetView>
  </sheetViews>
  <sheetFormatPr defaultColWidth="11.421875" defaultRowHeight="12.75"/>
  <cols>
    <col min="1" max="7" width="5.28125" style="0" customWidth="1"/>
    <col min="8" max="8" width="6.57421875" style="0" customWidth="1"/>
    <col min="9" max="19" width="5.28125" style="0" customWidth="1"/>
    <col min="20" max="22" width="4.8515625" style="0" customWidth="1"/>
  </cols>
  <sheetData>
    <row r="1" spans="1:19" ht="12.75">
      <c r="A1" s="317" t="str">
        <f>Coordonnées!A1</f>
        <v>Synthèse des Comptes</v>
      </c>
      <c r="B1" s="318"/>
      <c r="C1" s="318"/>
      <c r="D1" s="314" t="str">
        <f>Coordonnées!D1</f>
        <v>Administration communale de :</v>
      </c>
      <c r="E1" s="314"/>
      <c r="F1" s="314"/>
      <c r="G1" s="314"/>
      <c r="H1" s="314"/>
      <c r="I1" s="314"/>
      <c r="J1" s="312" t="str">
        <f>Coordonnées!J1</f>
        <v>HAM-SUR-HEURE-NALINNES</v>
      </c>
      <c r="K1" s="312"/>
      <c r="L1" s="312"/>
      <c r="M1" s="312"/>
      <c r="N1" s="312"/>
      <c r="O1" s="312"/>
      <c r="P1" s="288" t="str">
        <f>Coordonnées!P1</f>
        <v>Code INS</v>
      </c>
      <c r="Q1" s="289"/>
      <c r="R1" s="284">
        <f>Coordonnées!R1</f>
        <v>56086</v>
      </c>
      <c r="S1" s="285"/>
    </row>
    <row r="2" spans="1:19" ht="12.75">
      <c r="A2" s="319"/>
      <c r="B2" s="320"/>
      <c r="C2" s="320"/>
      <c r="D2" s="315"/>
      <c r="E2" s="315"/>
      <c r="F2" s="316"/>
      <c r="G2" s="316"/>
      <c r="H2" s="315"/>
      <c r="I2" s="315"/>
      <c r="J2" s="313"/>
      <c r="K2" s="313"/>
      <c r="L2" s="313"/>
      <c r="M2" s="313"/>
      <c r="N2" s="313"/>
      <c r="O2" s="313"/>
      <c r="P2" s="290" t="str">
        <f>Coordonnées!P2</f>
        <v>Exercice:</v>
      </c>
      <c r="Q2" s="291"/>
      <c r="R2" s="286">
        <f>Coordonnées!R2</f>
        <v>2020</v>
      </c>
      <c r="S2" s="287"/>
    </row>
    <row r="3" spans="1:19" ht="12.75">
      <c r="A3" s="209" t="str">
        <f>Coordonnées!A3</f>
        <v>Modèle officiel généré par l'application eComptes © SPW.INTERIEUR &amp; ACTION SOCIALE</v>
      </c>
      <c r="B3" s="31"/>
      <c r="C3" s="31"/>
      <c r="D3" s="31"/>
      <c r="E3" s="31"/>
      <c r="F3" s="61"/>
      <c r="G3" s="61"/>
      <c r="H3" s="59"/>
      <c r="I3" s="59"/>
      <c r="J3" s="60"/>
      <c r="K3" s="60"/>
      <c r="L3" s="60"/>
      <c r="M3" s="60"/>
      <c r="N3" s="59"/>
      <c r="O3" s="59"/>
      <c r="P3" s="309" t="str">
        <f>Coordonnées!P3</f>
        <v>Version:</v>
      </c>
      <c r="Q3" s="310"/>
      <c r="R3" s="292">
        <f>Coordonnées!R3</f>
        <v>1</v>
      </c>
      <c r="S3" s="293"/>
    </row>
    <row r="4" spans="1:19" ht="12.75" customHeight="1">
      <c r="A4" s="69"/>
      <c r="B4" s="69"/>
      <c r="C4" s="69"/>
      <c r="D4" s="69"/>
      <c r="E4" s="69"/>
      <c r="F4" s="69"/>
      <c r="G4" s="69"/>
      <c r="H4" s="49"/>
      <c r="I4" s="49"/>
      <c r="J4" s="49"/>
      <c r="K4" s="49"/>
      <c r="L4" s="49"/>
      <c r="M4" s="49"/>
      <c r="N4" s="49"/>
      <c r="O4" s="49"/>
      <c r="P4" s="49"/>
      <c r="Q4" s="49"/>
      <c r="R4" s="49"/>
      <c r="S4" s="49"/>
    </row>
    <row r="5" spans="1:19" ht="16.5" customHeight="1">
      <c r="A5" s="3"/>
      <c r="B5" s="50"/>
      <c r="C5" s="50"/>
      <c r="D5" s="50"/>
      <c r="E5" s="50"/>
      <c r="L5" s="72"/>
      <c r="M5" s="72"/>
      <c r="N5" s="72"/>
      <c r="O5" s="72"/>
      <c r="P5" s="72"/>
      <c r="Q5" s="72"/>
      <c r="R5" s="71"/>
      <c r="S5" s="71"/>
    </row>
    <row r="6" spans="1:22" ht="18" customHeight="1">
      <c r="A6" s="29"/>
      <c r="B6" s="50"/>
      <c r="C6" s="50"/>
      <c r="D6" s="50"/>
      <c r="E6" s="50"/>
      <c r="H6" s="346" t="s">
        <v>303</v>
      </c>
      <c r="I6" s="346"/>
      <c r="J6" s="346"/>
      <c r="K6" s="346"/>
      <c r="L6" s="346"/>
      <c r="M6" s="346"/>
      <c r="N6" s="346"/>
      <c r="O6" s="346"/>
      <c r="P6" s="346"/>
      <c r="Q6" s="346"/>
      <c r="R6" s="346"/>
      <c r="S6" s="346"/>
      <c r="T6" s="347"/>
      <c r="U6" s="347"/>
      <c r="V6" s="347"/>
    </row>
    <row r="7" spans="1:22" ht="18" customHeight="1">
      <c r="A7" s="73"/>
      <c r="B7" s="76"/>
      <c r="C7" s="75"/>
      <c r="D7" s="75"/>
      <c r="E7" s="75"/>
      <c r="F7" s="75"/>
      <c r="G7" s="75"/>
      <c r="H7" s="348" t="str">
        <f>Coordonnées!$H$27</f>
        <v>Compte</v>
      </c>
      <c r="I7" s="348"/>
      <c r="J7" s="348"/>
      <c r="K7" s="348" t="str">
        <f>Coordonnées!$H$27</f>
        <v>Compte</v>
      </c>
      <c r="L7" s="348"/>
      <c r="M7" s="348"/>
      <c r="N7" s="348" t="str">
        <f>Coordonnées!$H$27</f>
        <v>Compte</v>
      </c>
      <c r="O7" s="348"/>
      <c r="P7" s="348"/>
      <c r="Q7" s="348" t="str">
        <f>Coordonnées!$H$27</f>
        <v>Compte</v>
      </c>
      <c r="R7" s="348"/>
      <c r="S7" s="348"/>
      <c r="T7" s="348" t="str">
        <f>Coordonnées!$H$27</f>
        <v>Compte</v>
      </c>
      <c r="U7" s="348"/>
      <c r="V7" s="348"/>
    </row>
    <row r="8" spans="1:22" ht="18" customHeight="1">
      <c r="A8" s="73"/>
      <c r="B8" s="79"/>
      <c r="C8" s="75"/>
      <c r="D8" s="75"/>
      <c r="E8" s="75"/>
      <c r="F8" s="75"/>
      <c r="G8" s="75"/>
      <c r="H8" s="349" t="s">
        <v>301</v>
      </c>
      <c r="I8" s="350"/>
      <c r="J8" s="350"/>
      <c r="K8" s="350"/>
      <c r="L8" s="350"/>
      <c r="M8" s="350"/>
      <c r="N8" s="350"/>
      <c r="O8" s="350"/>
      <c r="P8" s="350"/>
      <c r="Q8" s="350"/>
      <c r="R8" s="350"/>
      <c r="S8" s="350"/>
      <c r="T8" s="351"/>
      <c r="U8" s="351"/>
      <c r="V8" s="352"/>
    </row>
    <row r="9" spans="1:22" ht="18" customHeight="1">
      <c r="A9" s="353" t="s">
        <v>2</v>
      </c>
      <c r="B9" s="354"/>
      <c r="C9" s="353"/>
      <c r="D9" s="353"/>
      <c r="E9" s="353"/>
      <c r="F9" s="353"/>
      <c r="G9" s="353"/>
      <c r="H9" s="355">
        <f>K9-1</f>
        <v>2016</v>
      </c>
      <c r="I9" s="355"/>
      <c r="J9" s="355"/>
      <c r="K9" s="355">
        <f>N9-1</f>
        <v>2017</v>
      </c>
      <c r="L9" s="355"/>
      <c r="M9" s="355"/>
      <c r="N9" s="355">
        <f>Q9-1</f>
        <v>2018</v>
      </c>
      <c r="O9" s="355"/>
      <c r="P9" s="355"/>
      <c r="Q9" s="355">
        <f>T9-1</f>
        <v>2019</v>
      </c>
      <c r="R9" s="355"/>
      <c r="S9" s="355"/>
      <c r="T9" s="355">
        <f>R2</f>
        <v>2020</v>
      </c>
      <c r="U9" s="355"/>
      <c r="V9" s="355"/>
    </row>
    <row r="10" spans="1:22" ht="18" customHeight="1">
      <c r="A10" s="356" t="s">
        <v>15</v>
      </c>
      <c r="B10" s="357"/>
      <c r="C10" s="357"/>
      <c r="D10" s="357"/>
      <c r="E10" s="357"/>
      <c r="F10" s="357"/>
      <c r="G10" s="357"/>
      <c r="H10" s="358">
        <v>0</v>
      </c>
      <c r="I10" s="359">
        <v>5512664.26</v>
      </c>
      <c r="J10" s="360">
        <v>5512664.26</v>
      </c>
      <c r="K10" s="358">
        <v>37322.63</v>
      </c>
      <c r="L10" s="359">
        <v>5512664.26</v>
      </c>
      <c r="M10" s="360">
        <v>5512664.26</v>
      </c>
      <c r="N10" s="358">
        <v>38788.99</v>
      </c>
      <c r="O10" s="359">
        <v>5512664.26</v>
      </c>
      <c r="P10" s="360">
        <v>5512664.26</v>
      </c>
      <c r="Q10" s="358">
        <v>4305.46</v>
      </c>
      <c r="R10" s="359">
        <v>5512664.26</v>
      </c>
      <c r="S10" s="360">
        <v>5512664.26</v>
      </c>
      <c r="T10" s="358">
        <v>21191.94</v>
      </c>
      <c r="U10" s="359">
        <v>5512664.26</v>
      </c>
      <c r="V10" s="360">
        <v>5512664.26</v>
      </c>
    </row>
    <row r="11" spans="1:22" ht="18" customHeight="1">
      <c r="A11" s="361" t="s">
        <v>304</v>
      </c>
      <c r="B11" s="362"/>
      <c r="C11" s="362"/>
      <c r="D11" s="362"/>
      <c r="E11" s="362"/>
      <c r="F11" s="362"/>
      <c r="G11" s="362"/>
      <c r="H11" s="363">
        <v>1736846.14</v>
      </c>
      <c r="I11" s="364">
        <v>2726342.74</v>
      </c>
      <c r="J11" s="365">
        <v>2726342.74</v>
      </c>
      <c r="K11" s="363">
        <v>2201229.28</v>
      </c>
      <c r="L11" s="364">
        <v>2726342.74</v>
      </c>
      <c r="M11" s="365">
        <v>2726342.74</v>
      </c>
      <c r="N11" s="363">
        <v>2549455.38</v>
      </c>
      <c r="O11" s="364">
        <v>2726342.74</v>
      </c>
      <c r="P11" s="365">
        <v>2726342.74</v>
      </c>
      <c r="Q11" s="363">
        <v>1686431.43</v>
      </c>
      <c r="R11" s="364">
        <v>2726342.74</v>
      </c>
      <c r="S11" s="365">
        <v>2726342.74</v>
      </c>
      <c r="T11" s="363">
        <v>1199769.43</v>
      </c>
      <c r="U11" s="364">
        <v>2726342.74</v>
      </c>
      <c r="V11" s="365">
        <v>2726342.74</v>
      </c>
    </row>
    <row r="12" spans="1:22" ht="18" customHeight="1">
      <c r="A12" s="361" t="s">
        <v>16</v>
      </c>
      <c r="B12" s="362"/>
      <c r="C12" s="362"/>
      <c r="D12" s="362"/>
      <c r="E12" s="362"/>
      <c r="F12" s="362"/>
      <c r="G12" s="362"/>
      <c r="H12" s="363">
        <v>81221.41</v>
      </c>
      <c r="I12" s="364">
        <v>4264832.04</v>
      </c>
      <c r="J12" s="365">
        <v>4264832.04</v>
      </c>
      <c r="K12" s="363">
        <v>78721.41</v>
      </c>
      <c r="L12" s="364">
        <v>4264832.04</v>
      </c>
      <c r="M12" s="365">
        <v>4264832.04</v>
      </c>
      <c r="N12" s="363">
        <v>120617.81</v>
      </c>
      <c r="O12" s="364">
        <v>4264832.04</v>
      </c>
      <c r="P12" s="365">
        <v>4264832.04</v>
      </c>
      <c r="Q12" s="363">
        <v>123741.26</v>
      </c>
      <c r="R12" s="364">
        <v>4264832.04</v>
      </c>
      <c r="S12" s="365">
        <v>4264832.04</v>
      </c>
      <c r="T12" s="363">
        <v>120617.81</v>
      </c>
      <c r="U12" s="364">
        <v>4264832.04</v>
      </c>
      <c r="V12" s="365">
        <v>4264832.04</v>
      </c>
    </row>
    <row r="13" spans="1:22" ht="18" customHeight="1">
      <c r="A13" s="361" t="s">
        <v>3</v>
      </c>
      <c r="B13" s="362"/>
      <c r="C13" s="362"/>
      <c r="D13" s="362"/>
      <c r="E13" s="362"/>
      <c r="F13" s="362"/>
      <c r="G13" s="362"/>
      <c r="H13" s="363">
        <v>0</v>
      </c>
      <c r="I13" s="364">
        <v>41563.69</v>
      </c>
      <c r="J13" s="365">
        <v>41563.69</v>
      </c>
      <c r="K13" s="363">
        <v>0</v>
      </c>
      <c r="L13" s="364">
        <v>41563.69</v>
      </c>
      <c r="M13" s="365">
        <v>41563.69</v>
      </c>
      <c r="N13" s="363">
        <v>0</v>
      </c>
      <c r="O13" s="364">
        <v>41563.69</v>
      </c>
      <c r="P13" s="365">
        <v>41563.69</v>
      </c>
      <c r="Q13" s="363">
        <v>0</v>
      </c>
      <c r="R13" s="364">
        <v>41563.69</v>
      </c>
      <c r="S13" s="365">
        <v>41563.69</v>
      </c>
      <c r="T13" s="363">
        <v>0</v>
      </c>
      <c r="U13" s="364">
        <v>41563.69</v>
      </c>
      <c r="V13" s="365">
        <v>41563.69</v>
      </c>
    </row>
    <row r="14" spans="1:22" ht="18" customHeight="1" thickBot="1">
      <c r="A14" s="366"/>
      <c r="B14" s="367"/>
      <c r="C14" s="367"/>
      <c r="D14" s="367"/>
      <c r="E14" s="367"/>
      <c r="F14" s="367"/>
      <c r="G14" s="367"/>
      <c r="H14" s="368">
        <v>0</v>
      </c>
      <c r="I14" s="369">
        <v>0</v>
      </c>
      <c r="J14" s="370">
        <v>0</v>
      </c>
      <c r="K14" s="368">
        <v>300000</v>
      </c>
      <c r="L14" s="369">
        <v>0</v>
      </c>
      <c r="M14" s="370">
        <v>0</v>
      </c>
      <c r="N14" s="368">
        <v>0</v>
      </c>
      <c r="O14" s="369">
        <v>0</v>
      </c>
      <c r="P14" s="370">
        <v>0</v>
      </c>
      <c r="Q14" s="368">
        <v>0</v>
      </c>
      <c r="R14" s="369">
        <v>0</v>
      </c>
      <c r="S14" s="370">
        <v>0</v>
      </c>
      <c r="T14" s="368">
        <v>0</v>
      </c>
      <c r="U14" s="369">
        <v>0</v>
      </c>
      <c r="V14" s="370">
        <v>0</v>
      </c>
    </row>
    <row r="15" spans="1:22" ht="18" customHeight="1" thickBot="1">
      <c r="A15" s="338" t="s">
        <v>327</v>
      </c>
      <c r="B15" s="339"/>
      <c r="C15" s="339"/>
      <c r="D15" s="339"/>
      <c r="E15" s="339"/>
      <c r="F15" s="339"/>
      <c r="G15" s="339"/>
      <c r="H15" s="371">
        <f>SUM(H10:H14)</f>
        <v>1818067.5499999998</v>
      </c>
      <c r="I15" s="372"/>
      <c r="J15" s="373"/>
      <c r="K15" s="372">
        <f>SUM(K10:K14)</f>
        <v>2617273.32</v>
      </c>
      <c r="L15" s="372"/>
      <c r="M15" s="372"/>
      <c r="N15" s="371">
        <f>SUM(N10:N14)</f>
        <v>2708862.18</v>
      </c>
      <c r="O15" s="372"/>
      <c r="P15" s="373"/>
      <c r="Q15" s="372">
        <f>SUM(Q10:Q14)</f>
        <v>1814478.15</v>
      </c>
      <c r="R15" s="372"/>
      <c r="S15" s="373"/>
      <c r="T15" s="372">
        <f>SUM(T10:T14)</f>
        <v>1341579.18</v>
      </c>
      <c r="U15" s="372"/>
      <c r="V15" s="373"/>
    </row>
    <row r="16" spans="1:22" ht="18" customHeight="1">
      <c r="A16" s="361" t="s">
        <v>30</v>
      </c>
      <c r="B16" s="362"/>
      <c r="C16" s="362"/>
      <c r="D16" s="362"/>
      <c r="E16" s="362"/>
      <c r="F16" s="362"/>
      <c r="G16" s="362"/>
      <c r="H16" s="374">
        <v>2349372.48</v>
      </c>
      <c r="I16" s="375">
        <v>1521059.02</v>
      </c>
      <c r="J16" s="376">
        <v>2351270.66</v>
      </c>
      <c r="K16" s="374">
        <v>2657349.35</v>
      </c>
      <c r="L16" s="375">
        <v>1659060.83</v>
      </c>
      <c r="M16" s="376">
        <v>1521059.02</v>
      </c>
      <c r="N16" s="374">
        <v>2754059.76</v>
      </c>
      <c r="O16" s="375">
        <v>2230351.92</v>
      </c>
      <c r="P16" s="376">
        <v>1659060.83</v>
      </c>
      <c r="Q16" s="374">
        <v>2883600.77</v>
      </c>
      <c r="R16" s="375">
        <v>2351270.66</v>
      </c>
      <c r="S16" s="376">
        <v>2230351.92</v>
      </c>
      <c r="T16" s="374">
        <v>2626553.27</v>
      </c>
      <c r="U16" s="375">
        <v>2351270.66</v>
      </c>
      <c r="V16" s="376">
        <v>2230351.92</v>
      </c>
    </row>
    <row r="17" spans="1:22" ht="18" customHeight="1" thickBot="1">
      <c r="A17" s="366" t="s">
        <v>3</v>
      </c>
      <c r="B17" s="367"/>
      <c r="C17" s="367"/>
      <c r="D17" s="367"/>
      <c r="E17" s="367"/>
      <c r="F17" s="367"/>
      <c r="G17" s="367"/>
      <c r="H17" s="368">
        <v>332421.53</v>
      </c>
      <c r="I17" s="369">
        <v>1192323.53</v>
      </c>
      <c r="J17" s="370">
        <v>824300.6</v>
      </c>
      <c r="K17" s="368">
        <v>130618.39</v>
      </c>
      <c r="L17" s="369">
        <v>4295659.86</v>
      </c>
      <c r="M17" s="370">
        <v>1192323.53</v>
      </c>
      <c r="N17" s="368">
        <v>314469.07</v>
      </c>
      <c r="O17" s="369">
        <v>1045347.08</v>
      </c>
      <c r="P17" s="370">
        <v>4295659.86</v>
      </c>
      <c r="Q17" s="368">
        <v>691248.9</v>
      </c>
      <c r="R17" s="369">
        <v>824300.6</v>
      </c>
      <c r="S17" s="370">
        <v>1045347.08</v>
      </c>
      <c r="T17" s="368">
        <v>20092.68</v>
      </c>
      <c r="U17" s="369">
        <v>824300.6</v>
      </c>
      <c r="V17" s="370">
        <v>1045347.08</v>
      </c>
    </row>
    <row r="18" spans="1:22" ht="18" customHeight="1" thickBot="1">
      <c r="A18" s="381" t="s">
        <v>328</v>
      </c>
      <c r="B18" s="382"/>
      <c r="C18" s="382"/>
      <c r="D18" s="382"/>
      <c r="E18" s="382"/>
      <c r="F18" s="382"/>
      <c r="G18" s="382"/>
      <c r="H18" s="383">
        <f>SUM(H15:H17)</f>
        <v>4499861.56</v>
      </c>
      <c r="I18" s="384"/>
      <c r="J18" s="385"/>
      <c r="K18" s="384">
        <f>SUM(K15:K17)</f>
        <v>5405241.06</v>
      </c>
      <c r="L18" s="384"/>
      <c r="M18" s="384"/>
      <c r="N18" s="383">
        <f>SUM(N15:N17)</f>
        <v>5777391.01</v>
      </c>
      <c r="O18" s="384"/>
      <c r="P18" s="385"/>
      <c r="Q18" s="383">
        <f>SUM(Q15:Q17)</f>
        <v>5389327.82</v>
      </c>
      <c r="R18" s="384"/>
      <c r="S18" s="385"/>
      <c r="T18" s="383">
        <f>SUM(T15:T17)</f>
        <v>3988225.1300000004</v>
      </c>
      <c r="U18" s="384"/>
      <c r="V18" s="385"/>
    </row>
    <row r="19" spans="1:19" s="196" customFormat="1" ht="27.75" customHeight="1">
      <c r="A19" s="211" t="s">
        <v>326</v>
      </c>
      <c r="B19" s="212"/>
      <c r="C19" s="212"/>
      <c r="D19" s="212"/>
      <c r="E19" s="212"/>
      <c r="H19" s="213"/>
      <c r="I19" s="213"/>
      <c r="J19" s="213"/>
      <c r="K19" s="213"/>
      <c r="L19" s="214"/>
      <c r="M19" s="214"/>
      <c r="N19" s="214"/>
      <c r="O19" s="214"/>
      <c r="P19" s="214"/>
      <c r="Q19" s="214"/>
      <c r="R19" s="214"/>
      <c r="S19" s="214"/>
    </row>
    <row r="20" spans="1:22" ht="18" customHeight="1">
      <c r="A20" s="74"/>
      <c r="B20" s="75"/>
      <c r="C20" s="75"/>
      <c r="D20" s="75"/>
      <c r="E20" s="75"/>
      <c r="F20" s="75"/>
      <c r="G20" s="75"/>
      <c r="H20" s="377" t="s">
        <v>302</v>
      </c>
      <c r="I20" s="378"/>
      <c r="J20" s="378"/>
      <c r="K20" s="378"/>
      <c r="L20" s="378"/>
      <c r="M20" s="378"/>
      <c r="N20" s="378"/>
      <c r="O20" s="378"/>
      <c r="P20" s="378"/>
      <c r="Q20" s="378"/>
      <c r="R20" s="378"/>
      <c r="S20" s="378"/>
      <c r="T20" s="379"/>
      <c r="U20" s="379"/>
      <c r="V20" s="380"/>
    </row>
    <row r="21" spans="1:22" ht="18" customHeight="1">
      <c r="A21" s="353" t="s">
        <v>2</v>
      </c>
      <c r="B21" s="353"/>
      <c r="C21" s="353"/>
      <c r="D21" s="353"/>
      <c r="E21" s="353"/>
      <c r="F21" s="353"/>
      <c r="G21" s="353"/>
      <c r="H21" s="355">
        <f>K21-1</f>
        <v>2016</v>
      </c>
      <c r="I21" s="355"/>
      <c r="J21" s="355"/>
      <c r="K21" s="355">
        <f>N21-1</f>
        <v>2017</v>
      </c>
      <c r="L21" s="355"/>
      <c r="M21" s="355"/>
      <c r="N21" s="355">
        <f>Q21-1</f>
        <v>2018</v>
      </c>
      <c r="O21" s="355"/>
      <c r="P21" s="355"/>
      <c r="Q21" s="355">
        <f>T21-1</f>
        <v>2019</v>
      </c>
      <c r="R21" s="355"/>
      <c r="S21" s="355"/>
      <c r="T21" s="355">
        <f>R2</f>
        <v>2020</v>
      </c>
      <c r="U21" s="355"/>
      <c r="V21" s="355"/>
    </row>
    <row r="22" spans="1:22" ht="18" customHeight="1">
      <c r="A22" s="356" t="s">
        <v>15</v>
      </c>
      <c r="B22" s="357"/>
      <c r="C22" s="357"/>
      <c r="D22" s="357"/>
      <c r="E22" s="357"/>
      <c r="F22" s="357"/>
      <c r="G22" s="357"/>
      <c r="H22" s="358">
        <v>293857</v>
      </c>
      <c r="I22" s="359">
        <v>373432.17</v>
      </c>
      <c r="J22" s="360">
        <v>697745.74</v>
      </c>
      <c r="K22" s="358">
        <v>16780.41</v>
      </c>
      <c r="L22" s="359">
        <v>365967.42</v>
      </c>
      <c r="M22" s="360">
        <v>373432.17</v>
      </c>
      <c r="N22" s="358">
        <v>140323.5</v>
      </c>
      <c r="O22" s="359">
        <v>414709.37</v>
      </c>
      <c r="P22" s="360">
        <v>365967.42</v>
      </c>
      <c r="Q22" s="358">
        <v>616904.62</v>
      </c>
      <c r="R22" s="359">
        <v>697745.74</v>
      </c>
      <c r="S22" s="360">
        <v>414709.37</v>
      </c>
      <c r="T22" s="358">
        <v>159829.62</v>
      </c>
      <c r="U22" s="359">
        <v>557211.56</v>
      </c>
      <c r="V22" s="360">
        <v>577850.16</v>
      </c>
    </row>
    <row r="23" spans="1:22" ht="18" customHeight="1">
      <c r="A23" s="361" t="s">
        <v>304</v>
      </c>
      <c r="B23" s="362"/>
      <c r="C23" s="362"/>
      <c r="D23" s="362"/>
      <c r="E23" s="362"/>
      <c r="F23" s="362"/>
      <c r="G23" s="362"/>
      <c r="H23" s="363">
        <v>11585</v>
      </c>
      <c r="I23" s="364">
        <v>12728583.2</v>
      </c>
      <c r="J23" s="365">
        <v>13240574.68</v>
      </c>
      <c r="K23" s="363">
        <v>48000</v>
      </c>
      <c r="L23" s="364">
        <v>12120371.99</v>
      </c>
      <c r="M23" s="365">
        <v>12728583.2</v>
      </c>
      <c r="N23" s="363">
        <v>0</v>
      </c>
      <c r="O23" s="364">
        <v>12941517.73</v>
      </c>
      <c r="P23" s="365">
        <v>12120371.99</v>
      </c>
      <c r="Q23" s="363">
        <v>0</v>
      </c>
      <c r="R23" s="364">
        <v>13240574.68</v>
      </c>
      <c r="S23" s="365">
        <v>12941517.73</v>
      </c>
      <c r="T23" s="363">
        <v>9755.62</v>
      </c>
      <c r="U23" s="364">
        <v>13289626.9983333</v>
      </c>
      <c r="V23" s="365">
        <v>13396094.2633333</v>
      </c>
    </row>
    <row r="24" spans="1:22" ht="18" customHeight="1">
      <c r="A24" s="361" t="s">
        <v>16</v>
      </c>
      <c r="B24" s="362"/>
      <c r="C24" s="362"/>
      <c r="D24" s="362"/>
      <c r="E24" s="362"/>
      <c r="F24" s="362"/>
      <c r="G24" s="362"/>
      <c r="H24" s="363">
        <v>279131.4</v>
      </c>
      <c r="I24" s="364">
        <v>548784.99</v>
      </c>
      <c r="J24" s="365">
        <v>408005.67</v>
      </c>
      <c r="K24" s="363">
        <v>507332.31</v>
      </c>
      <c r="L24" s="364">
        <v>536819.05</v>
      </c>
      <c r="M24" s="365">
        <v>548784.99</v>
      </c>
      <c r="N24" s="363">
        <v>542524.13</v>
      </c>
      <c r="O24" s="364">
        <v>344975.81</v>
      </c>
      <c r="P24" s="365">
        <v>536819.05</v>
      </c>
      <c r="Q24" s="363">
        <v>330489.2</v>
      </c>
      <c r="R24" s="364">
        <v>408005.67</v>
      </c>
      <c r="S24" s="365">
        <v>344975.81</v>
      </c>
      <c r="T24" s="363">
        <v>482987.72</v>
      </c>
      <c r="U24" s="364">
        <v>128208.386666667</v>
      </c>
      <c r="V24" s="365">
        <v>26303.7966666667</v>
      </c>
    </row>
    <row r="25" spans="1:22" ht="18" customHeight="1" thickBot="1">
      <c r="A25" s="361" t="s">
        <v>3</v>
      </c>
      <c r="B25" s="362"/>
      <c r="C25" s="362"/>
      <c r="D25" s="362"/>
      <c r="E25" s="362"/>
      <c r="F25" s="362"/>
      <c r="G25" s="362"/>
      <c r="H25" s="368">
        <v>0</v>
      </c>
      <c r="I25" s="369">
        <v>0</v>
      </c>
      <c r="J25" s="370">
        <v>0</v>
      </c>
      <c r="K25" s="368">
        <v>0</v>
      </c>
      <c r="L25" s="369">
        <v>0</v>
      </c>
      <c r="M25" s="370">
        <v>0</v>
      </c>
      <c r="N25" s="368">
        <v>0</v>
      </c>
      <c r="O25" s="369">
        <v>0</v>
      </c>
      <c r="P25" s="370">
        <v>0</v>
      </c>
      <c r="Q25" s="368">
        <v>0</v>
      </c>
      <c r="R25" s="369">
        <v>0</v>
      </c>
      <c r="S25" s="370">
        <v>0</v>
      </c>
      <c r="T25" s="368">
        <v>0</v>
      </c>
      <c r="U25" s="369">
        <v>0</v>
      </c>
      <c r="V25" s="370">
        <v>0</v>
      </c>
    </row>
    <row r="26" spans="1:22" ht="18" customHeight="1" thickBot="1">
      <c r="A26" s="338" t="s">
        <v>327</v>
      </c>
      <c r="B26" s="339"/>
      <c r="C26" s="339"/>
      <c r="D26" s="339"/>
      <c r="E26" s="339"/>
      <c r="F26" s="339"/>
      <c r="G26" s="340"/>
      <c r="H26" s="371">
        <f>SUM(H22:H25)</f>
        <v>584573.4</v>
      </c>
      <c r="I26" s="372"/>
      <c r="J26" s="372"/>
      <c r="K26" s="371">
        <f>SUM(K22:K25)</f>
        <v>572112.72</v>
      </c>
      <c r="L26" s="372"/>
      <c r="M26" s="373"/>
      <c r="N26" s="372">
        <f>SUM(N22:N25)</f>
        <v>682847.63</v>
      </c>
      <c r="O26" s="372"/>
      <c r="P26" s="372"/>
      <c r="Q26" s="371">
        <f>SUM(Q22:Q25)</f>
        <v>947393.8200000001</v>
      </c>
      <c r="R26" s="372"/>
      <c r="S26" s="373"/>
      <c r="T26" s="371">
        <f>SUM(T22:T25)</f>
        <v>652572.96</v>
      </c>
      <c r="U26" s="372"/>
      <c r="V26" s="373"/>
    </row>
    <row r="27" spans="1:22" ht="18" customHeight="1">
      <c r="A27" s="361" t="s">
        <v>30</v>
      </c>
      <c r="B27" s="362"/>
      <c r="C27" s="362"/>
      <c r="D27" s="362"/>
      <c r="E27" s="362"/>
      <c r="F27" s="362"/>
      <c r="G27" s="386"/>
      <c r="H27" s="374">
        <v>2114200.84</v>
      </c>
      <c r="I27" s="375"/>
      <c r="J27" s="376"/>
      <c r="K27" s="374">
        <v>1873614.43</v>
      </c>
      <c r="L27" s="375">
        <v>10122961.629999999</v>
      </c>
      <c r="M27" s="376">
        <v>6628334.5600000005</v>
      </c>
      <c r="N27" s="374">
        <v>1366938.45</v>
      </c>
      <c r="O27" s="375">
        <v>6248838.15</v>
      </c>
      <c r="P27" s="376">
        <v>10122961.629999999</v>
      </c>
      <c r="Q27" s="374">
        <v>1385741.26</v>
      </c>
      <c r="R27" s="375">
        <v>6834216</v>
      </c>
      <c r="S27" s="376">
        <v>6248838.15</v>
      </c>
      <c r="T27" s="374">
        <v>2517078.57</v>
      </c>
      <c r="U27" s="375">
        <v>6001218.28833333</v>
      </c>
      <c r="V27" s="376">
        <v>5811470.08333333</v>
      </c>
    </row>
    <row r="28" spans="1:22" ht="18" customHeight="1" thickBot="1">
      <c r="A28" s="366" t="s">
        <v>3</v>
      </c>
      <c r="B28" s="367"/>
      <c r="C28" s="367"/>
      <c r="D28" s="367"/>
      <c r="E28" s="367"/>
      <c r="F28" s="367"/>
      <c r="G28" s="387"/>
      <c r="H28" s="368">
        <v>273660.44</v>
      </c>
      <c r="I28" s="369">
        <v>0</v>
      </c>
      <c r="J28" s="370">
        <v>0</v>
      </c>
      <c r="K28" s="368">
        <v>53500.86</v>
      </c>
      <c r="L28" s="369">
        <v>0</v>
      </c>
      <c r="M28" s="370">
        <v>0</v>
      </c>
      <c r="N28" s="368">
        <v>609822.25</v>
      </c>
      <c r="O28" s="369">
        <v>0</v>
      </c>
      <c r="P28" s="370">
        <v>0</v>
      </c>
      <c r="Q28" s="368">
        <v>589467.34</v>
      </c>
      <c r="R28" s="369">
        <v>0</v>
      </c>
      <c r="S28" s="370">
        <v>0</v>
      </c>
      <c r="T28" s="368">
        <v>233535.71</v>
      </c>
      <c r="U28" s="369">
        <v>0</v>
      </c>
      <c r="V28" s="370">
        <v>0</v>
      </c>
    </row>
    <row r="29" spans="1:22" ht="18" customHeight="1" thickBot="1">
      <c r="A29" s="381" t="s">
        <v>328</v>
      </c>
      <c r="B29" s="382"/>
      <c r="C29" s="382"/>
      <c r="D29" s="382"/>
      <c r="E29" s="382"/>
      <c r="F29" s="382"/>
      <c r="G29" s="388"/>
      <c r="H29" s="383">
        <f>SUM(H26:H28)</f>
        <v>2972434.6799999997</v>
      </c>
      <c r="I29" s="384"/>
      <c r="J29" s="384"/>
      <c r="K29" s="383">
        <f>SUM(K26:K28)</f>
        <v>2499228.01</v>
      </c>
      <c r="L29" s="384"/>
      <c r="M29" s="385"/>
      <c r="N29" s="384">
        <f>SUM(N26:N28)</f>
        <v>2659608.33</v>
      </c>
      <c r="O29" s="384"/>
      <c r="P29" s="384"/>
      <c r="Q29" s="383">
        <f>SUM(Q26:Q28)</f>
        <v>2922602.42</v>
      </c>
      <c r="R29" s="384"/>
      <c r="S29" s="385"/>
      <c r="T29" s="383">
        <f>SUM(T26:T28)</f>
        <v>3403187.2399999998</v>
      </c>
      <c r="U29" s="384"/>
      <c r="V29" s="385"/>
    </row>
    <row r="30" spans="1:19" ht="16.5" customHeight="1">
      <c r="A30" s="74" t="s">
        <v>326</v>
      </c>
      <c r="B30" s="49"/>
      <c r="C30" s="49"/>
      <c r="D30" s="49"/>
      <c r="E30" s="49"/>
      <c r="F30" s="49"/>
      <c r="G30" s="49"/>
      <c r="H30" s="49"/>
      <c r="I30" s="49"/>
      <c r="J30" s="49"/>
      <c r="K30" s="49"/>
      <c r="L30" s="49"/>
      <c r="M30" s="49"/>
      <c r="N30" s="49"/>
      <c r="O30" s="49"/>
      <c r="P30" s="49"/>
      <c r="Q30" s="49"/>
      <c r="R30" s="49"/>
      <c r="S30" s="49"/>
    </row>
    <row r="31" ht="16.5" customHeight="1"/>
  </sheetData>
  <sheetProtection/>
  <protectedRanges>
    <protectedRange sqref="H10:H14 K10:K14 N10:N14 Q10:Q14 T10:T14" name="Plage1"/>
    <protectedRange sqref="Q16:Q17 N16:N17 K16:K17 H16:H17 T16:T17" name="Plage2"/>
    <protectedRange sqref="Q22:Q25 N22:N25 K22:K25 H22:H25 T22:T25" name="Plage5"/>
    <protectedRange sqref="Q27:Q28 N27:N28 K27:K28 H27:H28 T27:T28" name="Plage6"/>
  </protectedRanges>
  <mergeCells count="131">
    <mergeCell ref="A29:G29"/>
    <mergeCell ref="H29:J29"/>
    <mergeCell ref="K29:M29"/>
    <mergeCell ref="N29:P29"/>
    <mergeCell ref="Q29:S29"/>
    <mergeCell ref="T29:V29"/>
    <mergeCell ref="A28:G28"/>
    <mergeCell ref="H28:J28"/>
    <mergeCell ref="K28:M28"/>
    <mergeCell ref="N28:P28"/>
    <mergeCell ref="Q28:S28"/>
    <mergeCell ref="T28:V28"/>
    <mergeCell ref="A27:G27"/>
    <mergeCell ref="H27:J27"/>
    <mergeCell ref="K27:M27"/>
    <mergeCell ref="N27:P27"/>
    <mergeCell ref="Q27:S27"/>
    <mergeCell ref="T27:V27"/>
    <mergeCell ref="A26:G26"/>
    <mergeCell ref="H26:J26"/>
    <mergeCell ref="K26:M26"/>
    <mergeCell ref="N26:P26"/>
    <mergeCell ref="Q26:S26"/>
    <mergeCell ref="T26:V26"/>
    <mergeCell ref="A25:G25"/>
    <mergeCell ref="H25:J25"/>
    <mergeCell ref="K25:M25"/>
    <mergeCell ref="N25:P25"/>
    <mergeCell ref="Q25:S25"/>
    <mergeCell ref="T25:V25"/>
    <mergeCell ref="A24:G24"/>
    <mergeCell ref="H24:J24"/>
    <mergeCell ref="K24:M24"/>
    <mergeCell ref="N24:P24"/>
    <mergeCell ref="Q24:S24"/>
    <mergeCell ref="T24:V24"/>
    <mergeCell ref="A23:G23"/>
    <mergeCell ref="H23:J23"/>
    <mergeCell ref="K23:M23"/>
    <mergeCell ref="N23:P23"/>
    <mergeCell ref="Q23:S23"/>
    <mergeCell ref="T23:V23"/>
    <mergeCell ref="A22:G22"/>
    <mergeCell ref="H22:J22"/>
    <mergeCell ref="K22:M22"/>
    <mergeCell ref="N22:P22"/>
    <mergeCell ref="Q22:S22"/>
    <mergeCell ref="T22:V22"/>
    <mergeCell ref="H20:V20"/>
    <mergeCell ref="A21:G21"/>
    <mergeCell ref="H21:J21"/>
    <mergeCell ref="K21:M21"/>
    <mergeCell ref="N21:P21"/>
    <mergeCell ref="Q21:S21"/>
    <mergeCell ref="T21:V21"/>
    <mergeCell ref="A18:G18"/>
    <mergeCell ref="H18:J18"/>
    <mergeCell ref="K18:M18"/>
    <mergeCell ref="N18:P18"/>
    <mergeCell ref="Q18:S18"/>
    <mergeCell ref="T18:V18"/>
    <mergeCell ref="A17:G17"/>
    <mergeCell ref="H17:J17"/>
    <mergeCell ref="K17:M17"/>
    <mergeCell ref="N17:P17"/>
    <mergeCell ref="Q17:S17"/>
    <mergeCell ref="T17:V17"/>
    <mergeCell ref="A16:G16"/>
    <mergeCell ref="H16:J16"/>
    <mergeCell ref="K16:M16"/>
    <mergeCell ref="N16:P16"/>
    <mergeCell ref="Q16:S16"/>
    <mergeCell ref="T16:V16"/>
    <mergeCell ref="A15:G15"/>
    <mergeCell ref="H15:J15"/>
    <mergeCell ref="K15:M15"/>
    <mergeCell ref="N15:P15"/>
    <mergeCell ref="Q15:S15"/>
    <mergeCell ref="T15:V15"/>
    <mergeCell ref="A14:G14"/>
    <mergeCell ref="H14:J14"/>
    <mergeCell ref="K14:M14"/>
    <mergeCell ref="N14:P14"/>
    <mergeCell ref="Q14:S14"/>
    <mergeCell ref="T14:V14"/>
    <mergeCell ref="A13:G13"/>
    <mergeCell ref="H13:J13"/>
    <mergeCell ref="K13:M13"/>
    <mergeCell ref="N13:P13"/>
    <mergeCell ref="Q13:S13"/>
    <mergeCell ref="T13:V13"/>
    <mergeCell ref="A12:G12"/>
    <mergeCell ref="H12:J12"/>
    <mergeCell ref="K12:M12"/>
    <mergeCell ref="N12:P12"/>
    <mergeCell ref="Q12:S12"/>
    <mergeCell ref="T12:V12"/>
    <mergeCell ref="A11:G11"/>
    <mergeCell ref="H11:J11"/>
    <mergeCell ref="K11:M11"/>
    <mergeCell ref="N11:P11"/>
    <mergeCell ref="Q11:S11"/>
    <mergeCell ref="T11:V11"/>
    <mergeCell ref="A10:G10"/>
    <mergeCell ref="H10:J10"/>
    <mergeCell ref="K10:M10"/>
    <mergeCell ref="N10:P10"/>
    <mergeCell ref="Q10:S10"/>
    <mergeCell ref="T10:V10"/>
    <mergeCell ref="H8:V8"/>
    <mergeCell ref="A9:G9"/>
    <mergeCell ref="H9:J9"/>
    <mergeCell ref="K9:M9"/>
    <mergeCell ref="N9:P9"/>
    <mergeCell ref="Q9:S9"/>
    <mergeCell ref="T9:V9"/>
    <mergeCell ref="P3:Q3"/>
    <mergeCell ref="R3:S3"/>
    <mergeCell ref="H6:V6"/>
    <mergeCell ref="H7:J7"/>
    <mergeCell ref="K7:M7"/>
    <mergeCell ref="N7:P7"/>
    <mergeCell ref="Q7:S7"/>
    <mergeCell ref="T7:V7"/>
    <mergeCell ref="A1:C2"/>
    <mergeCell ref="D1:I2"/>
    <mergeCell ref="J1:O2"/>
    <mergeCell ref="P1:Q1"/>
    <mergeCell ref="R1:S1"/>
    <mergeCell ref="P2:Q2"/>
    <mergeCell ref="R2:S2"/>
  </mergeCells>
  <printOptions/>
  <pageMargins left="0.3543307086614173" right="0.3543307086614173" top="0.3543307086614173" bottom="0.3543307086614173" header="0.11811023622047244" footer="0.11811023622047244"/>
  <pageSetup horizontalDpi="600" verticalDpi="600" orientation="landscape" paperSize="9" scale="97" r:id="rId2"/>
  <headerFooter alignWithMargins="0">
    <oddFooter>&amp;RPage &amp;P</oddFooter>
  </headerFooter>
  <drawing r:id="rId1"/>
</worksheet>
</file>

<file path=xl/worksheets/sheet6.xml><?xml version="1.0" encoding="utf-8"?>
<worksheet xmlns="http://schemas.openxmlformats.org/spreadsheetml/2006/main" xmlns:r="http://schemas.openxmlformats.org/officeDocument/2006/relationships">
  <sheetPr codeName="Feuil16"/>
  <dimension ref="A1:J21"/>
  <sheetViews>
    <sheetView workbookViewId="0" topLeftCell="A1">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0" t="s">
        <v>329</v>
      </c>
      <c r="F5" s="401"/>
      <c r="G5" s="401"/>
      <c r="H5" s="401"/>
      <c r="I5" s="401"/>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114666.58</v>
      </c>
      <c r="F8" s="250">
        <v>461390.01</v>
      </c>
      <c r="G8" s="250">
        <v>127325.54</v>
      </c>
      <c r="H8" s="250">
        <v>666318.47</v>
      </c>
      <c r="I8" s="250">
        <v>401665.37</v>
      </c>
    </row>
    <row r="9" spans="1:9" ht="30" customHeight="1">
      <c r="A9" s="389" t="s">
        <v>19</v>
      </c>
      <c r="B9" s="390"/>
      <c r="C9" s="390"/>
      <c r="D9" s="391"/>
      <c r="E9" s="250">
        <v>3718575.53</v>
      </c>
      <c r="F9" s="250">
        <v>3963234.14</v>
      </c>
      <c r="G9" s="250">
        <v>4273839.83</v>
      </c>
      <c r="H9" s="250">
        <v>4509370.65</v>
      </c>
      <c r="I9" s="250">
        <v>4490729.69</v>
      </c>
    </row>
    <row r="10" spans="1:9" ht="30" customHeight="1">
      <c r="A10" s="389" t="s">
        <v>20</v>
      </c>
      <c r="B10" s="390"/>
      <c r="C10" s="390"/>
      <c r="D10" s="391"/>
      <c r="E10" s="250">
        <v>2091160.21</v>
      </c>
      <c r="F10" s="250">
        <v>2097538.36</v>
      </c>
      <c r="G10" s="250">
        <v>2079632.5</v>
      </c>
      <c r="H10" s="250">
        <v>2261935.53</v>
      </c>
      <c r="I10" s="250">
        <v>1953007.09</v>
      </c>
    </row>
    <row r="11" spans="1:9" ht="30" customHeight="1">
      <c r="A11" s="389" t="s">
        <v>21</v>
      </c>
      <c r="B11" s="390"/>
      <c r="C11" s="390"/>
      <c r="D11" s="391"/>
      <c r="E11" s="250">
        <v>3971462.48</v>
      </c>
      <c r="F11" s="250">
        <v>3950112.84</v>
      </c>
      <c r="G11" s="250">
        <v>4084153.98</v>
      </c>
      <c r="H11" s="250">
        <v>4074101.76</v>
      </c>
      <c r="I11" s="250">
        <v>3904377.08</v>
      </c>
    </row>
    <row r="12" spans="1:9" ht="30" customHeight="1">
      <c r="A12" s="389" t="s">
        <v>29</v>
      </c>
      <c r="B12" s="390"/>
      <c r="C12" s="390"/>
      <c r="D12" s="391"/>
      <c r="E12" s="250">
        <v>32354.1</v>
      </c>
      <c r="F12" s="250">
        <v>33483.26</v>
      </c>
      <c r="G12" s="250">
        <v>33898.6</v>
      </c>
      <c r="H12" s="250">
        <v>33847.6</v>
      </c>
      <c r="I12" s="250">
        <v>36661.08</v>
      </c>
    </row>
    <row r="13" spans="1:9" ht="30" customHeight="1">
      <c r="A13" s="389" t="s">
        <v>22</v>
      </c>
      <c r="B13" s="390"/>
      <c r="C13" s="390"/>
      <c r="D13" s="391"/>
      <c r="E13" s="250">
        <v>19048.9</v>
      </c>
      <c r="F13" s="250">
        <v>24754.49</v>
      </c>
      <c r="G13" s="250">
        <v>22522.51</v>
      </c>
      <c r="H13" s="250">
        <v>21846.6</v>
      </c>
      <c r="I13" s="250">
        <v>29341.23</v>
      </c>
    </row>
    <row r="14" spans="1:9" ht="30" customHeight="1">
      <c r="A14" s="389" t="s">
        <v>23</v>
      </c>
      <c r="B14" s="390"/>
      <c r="C14" s="390"/>
      <c r="D14" s="391"/>
      <c r="E14" s="250">
        <v>1217510.93</v>
      </c>
      <c r="F14" s="250">
        <v>1286823.94</v>
      </c>
      <c r="G14" s="250">
        <v>1321786.1</v>
      </c>
      <c r="H14" s="250">
        <v>1414300.93</v>
      </c>
      <c r="I14" s="250">
        <v>1258644.25</v>
      </c>
    </row>
    <row r="15" spans="1:9" ht="30" customHeight="1">
      <c r="A15" s="389" t="s">
        <v>24</v>
      </c>
      <c r="B15" s="390"/>
      <c r="C15" s="390"/>
      <c r="D15" s="391"/>
      <c r="E15" s="250">
        <v>767770.33</v>
      </c>
      <c r="F15" s="250">
        <v>774918.55</v>
      </c>
      <c r="G15" s="250">
        <v>810403.99</v>
      </c>
      <c r="H15" s="250">
        <v>805759.39</v>
      </c>
      <c r="I15" s="250">
        <v>728137.39</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184131.73</v>
      </c>
      <c r="F17" s="250">
        <v>183775.8</v>
      </c>
      <c r="G17" s="250">
        <v>180950.21</v>
      </c>
      <c r="H17" s="250">
        <v>183369.92</v>
      </c>
      <c r="I17" s="250">
        <v>193284.14</v>
      </c>
    </row>
    <row r="18" spans="1:9" ht="30" customHeight="1">
      <c r="A18" s="389" t="s">
        <v>25</v>
      </c>
      <c r="B18" s="390"/>
      <c r="C18" s="390"/>
      <c r="D18" s="391"/>
      <c r="E18" s="250">
        <v>1662931.13</v>
      </c>
      <c r="F18" s="250">
        <v>1722324.04</v>
      </c>
      <c r="G18" s="250">
        <v>1589790.45</v>
      </c>
      <c r="H18" s="250">
        <v>1856021.84</v>
      </c>
      <c r="I18" s="250">
        <v>2103946.84</v>
      </c>
    </row>
    <row r="19" spans="1:9" ht="30" customHeight="1">
      <c r="A19" s="392" t="s">
        <v>26</v>
      </c>
      <c r="B19" s="393"/>
      <c r="C19" s="393"/>
      <c r="D19" s="394"/>
      <c r="E19" s="250">
        <v>1205023.69</v>
      </c>
      <c r="F19" s="250">
        <v>1328713.49</v>
      </c>
      <c r="G19" s="250">
        <v>1319728.49</v>
      </c>
      <c r="H19" s="250">
        <v>1289684.86</v>
      </c>
      <c r="I19" s="250">
        <v>1364445.69</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68738.3</v>
      </c>
      <c r="F21" s="250">
        <v>83830.3</v>
      </c>
      <c r="G21" s="250">
        <v>86507.79</v>
      </c>
      <c r="H21" s="250">
        <v>91413.74</v>
      </c>
      <c r="I21" s="250">
        <v>92932.03</v>
      </c>
    </row>
  </sheetData>
  <sheetProtection/>
  <mergeCells count="19">
    <mergeCell ref="G1:H2"/>
    <mergeCell ref="E1:F2"/>
    <mergeCell ref="E4:I4"/>
    <mergeCell ref="A19:D19"/>
    <mergeCell ref="A20:D20"/>
    <mergeCell ref="A21:D21"/>
    <mergeCell ref="E5:I5"/>
    <mergeCell ref="A1:C2"/>
    <mergeCell ref="A8:D8"/>
    <mergeCell ref="A9:D9"/>
    <mergeCell ref="A17:D17"/>
    <mergeCell ref="A18:D18"/>
    <mergeCell ref="A14:D14"/>
    <mergeCell ref="A10:D10"/>
    <mergeCell ref="A11:D11"/>
    <mergeCell ref="A12:D12"/>
    <mergeCell ref="A13:D13"/>
    <mergeCell ref="A15:D15"/>
    <mergeCell ref="A16:D16"/>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7.xml><?xml version="1.0" encoding="utf-8"?>
<worksheet xmlns="http://schemas.openxmlformats.org/spreadsheetml/2006/main" xmlns:r="http://schemas.openxmlformats.org/officeDocument/2006/relationships">
  <sheetPr codeName="Feuil21"/>
  <dimension ref="A1:J21"/>
  <sheetViews>
    <sheetView workbookViewId="0" topLeftCell="A10">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5" t="s">
        <v>330</v>
      </c>
      <c r="F5" s="406"/>
      <c r="G5" s="406"/>
      <c r="H5" s="406"/>
      <c r="I5" s="406"/>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13046611.55</v>
      </c>
      <c r="F8" s="250">
        <v>11951509.97</v>
      </c>
      <c r="G8" s="250">
        <v>12741519.48</v>
      </c>
      <c r="H8" s="250">
        <v>13115589.02</v>
      </c>
      <c r="I8" s="250">
        <v>13092590.52</v>
      </c>
    </row>
    <row r="9" spans="1:9" ht="30" customHeight="1">
      <c r="A9" s="389" t="s">
        <v>19</v>
      </c>
      <c r="B9" s="390"/>
      <c r="C9" s="390"/>
      <c r="D9" s="391"/>
      <c r="E9" s="250">
        <v>574265.78</v>
      </c>
      <c r="F9" s="250">
        <v>649137.92</v>
      </c>
      <c r="G9" s="250">
        <v>652205.16</v>
      </c>
      <c r="H9" s="250">
        <v>613397.33</v>
      </c>
      <c r="I9" s="250">
        <v>754974.84</v>
      </c>
    </row>
    <row r="10" spans="1:9" ht="30" customHeight="1">
      <c r="A10" s="389" t="s">
        <v>20</v>
      </c>
      <c r="B10" s="390"/>
      <c r="C10" s="390"/>
      <c r="D10" s="391"/>
      <c r="E10" s="250">
        <v>52846.6</v>
      </c>
      <c r="F10" s="250">
        <v>72303.72</v>
      </c>
      <c r="G10" s="250">
        <v>51199.41</v>
      </c>
      <c r="H10" s="250">
        <v>45880.12</v>
      </c>
      <c r="I10" s="250">
        <v>47420.22</v>
      </c>
    </row>
    <row r="11" spans="1:9" ht="30" customHeight="1">
      <c r="A11" s="389" t="s">
        <v>21</v>
      </c>
      <c r="B11" s="390"/>
      <c r="C11" s="390"/>
      <c r="D11" s="391"/>
      <c r="E11" s="250">
        <v>590745.54</v>
      </c>
      <c r="F11" s="250">
        <v>586429.34</v>
      </c>
      <c r="G11" s="250">
        <v>692003.55</v>
      </c>
      <c r="H11" s="250">
        <v>649587.29</v>
      </c>
      <c r="I11" s="250">
        <v>604830.76</v>
      </c>
    </row>
    <row r="12" spans="1:9" ht="30" customHeight="1">
      <c r="A12" s="389" t="s">
        <v>29</v>
      </c>
      <c r="B12" s="390"/>
      <c r="C12" s="390"/>
      <c r="D12" s="391"/>
      <c r="E12" s="250">
        <v>613991.57</v>
      </c>
      <c r="F12" s="250">
        <v>520660.34</v>
      </c>
      <c r="G12" s="250">
        <v>562813.34</v>
      </c>
      <c r="H12" s="250">
        <v>565519.21</v>
      </c>
      <c r="I12" s="250">
        <v>565741.21</v>
      </c>
    </row>
    <row r="13" spans="1:9" ht="30" customHeight="1">
      <c r="A13" s="389" t="s">
        <v>22</v>
      </c>
      <c r="B13" s="390"/>
      <c r="C13" s="390"/>
      <c r="D13" s="391"/>
      <c r="E13" s="250">
        <v>130934.67</v>
      </c>
      <c r="F13" s="250">
        <v>160927.32</v>
      </c>
      <c r="G13" s="250">
        <v>140668.16</v>
      </c>
      <c r="H13" s="250">
        <v>124044.26</v>
      </c>
      <c r="I13" s="250">
        <v>116501.7</v>
      </c>
    </row>
    <row r="14" spans="1:9" ht="30" customHeight="1">
      <c r="A14" s="389" t="s">
        <v>23</v>
      </c>
      <c r="B14" s="390"/>
      <c r="C14" s="390"/>
      <c r="D14" s="391"/>
      <c r="E14" s="250">
        <v>823628.12</v>
      </c>
      <c r="F14" s="250">
        <v>894254.45</v>
      </c>
      <c r="G14" s="250">
        <v>916561.12</v>
      </c>
      <c r="H14" s="250">
        <v>906314.4</v>
      </c>
      <c r="I14" s="250">
        <v>691265.43</v>
      </c>
    </row>
    <row r="15" spans="1:9" ht="30" customHeight="1">
      <c r="A15" s="389" t="s">
        <v>24</v>
      </c>
      <c r="B15" s="390"/>
      <c r="C15" s="390"/>
      <c r="D15" s="391"/>
      <c r="E15" s="250">
        <v>255941.18</v>
      </c>
      <c r="F15" s="250">
        <v>232234.32</v>
      </c>
      <c r="G15" s="250">
        <v>271089.95</v>
      </c>
      <c r="H15" s="250">
        <v>283196.96</v>
      </c>
      <c r="I15" s="250">
        <v>181054.9</v>
      </c>
    </row>
    <row r="16" spans="1:9" ht="30" customHeight="1">
      <c r="A16" s="392" t="s">
        <v>35</v>
      </c>
      <c r="B16" s="393"/>
      <c r="C16" s="393"/>
      <c r="D16" s="394"/>
      <c r="E16" s="250">
        <v>57478.83</v>
      </c>
      <c r="F16" s="250">
        <v>65674.76</v>
      </c>
      <c r="G16" s="250">
        <v>66282.12</v>
      </c>
      <c r="H16" s="250">
        <v>62416.95</v>
      </c>
      <c r="I16" s="250">
        <v>19158.52</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309785.8</v>
      </c>
      <c r="F18" s="250">
        <v>385607.27</v>
      </c>
      <c r="G18" s="250">
        <v>344504.54</v>
      </c>
      <c r="H18" s="250">
        <v>360468.6</v>
      </c>
      <c r="I18" s="250">
        <v>341753.16</v>
      </c>
    </row>
    <row r="19" spans="1:9" ht="30" customHeight="1">
      <c r="A19" s="392" t="s">
        <v>26</v>
      </c>
      <c r="B19" s="393"/>
      <c r="C19" s="393"/>
      <c r="D19" s="394"/>
      <c r="E19" s="250">
        <v>27644.41</v>
      </c>
      <c r="F19" s="250">
        <v>33758.99</v>
      </c>
      <c r="G19" s="250">
        <v>42487.96</v>
      </c>
      <c r="H19" s="250">
        <v>49177.14</v>
      </c>
      <c r="I19" s="250">
        <v>73754.2</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41833.41</v>
      </c>
      <c r="F21" s="250">
        <v>41586.67</v>
      </c>
      <c r="G21" s="250">
        <v>44541.16</v>
      </c>
      <c r="H21" s="250">
        <v>45080.63</v>
      </c>
      <c r="I21" s="250">
        <v>43773.8</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8.xml><?xml version="1.0" encoding="utf-8"?>
<worksheet xmlns="http://schemas.openxmlformats.org/spreadsheetml/2006/main" xmlns:r="http://schemas.openxmlformats.org/officeDocument/2006/relationships">
  <sheetPr codeName="Feuil22"/>
  <dimension ref="A1:J21"/>
  <sheetViews>
    <sheetView workbookViewId="0" topLeftCell="A16">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I3" s="195" t="s">
        <v>297</v>
      </c>
      <c r="J3" s="197">
        <f>Coordonnées!R3</f>
        <v>1</v>
      </c>
    </row>
    <row r="4" spans="1:9" ht="15.75" customHeight="1">
      <c r="A4" s="32"/>
      <c r="B4" s="31"/>
      <c r="C4" s="31"/>
      <c r="D4" s="31"/>
      <c r="E4" s="395" t="s">
        <v>305</v>
      </c>
      <c r="F4" s="396"/>
      <c r="G4" s="396"/>
      <c r="H4" s="396"/>
      <c r="I4" s="396"/>
    </row>
    <row r="5" spans="1:9" ht="17.25" customHeight="1">
      <c r="A5" s="30"/>
      <c r="E5" s="407" t="s">
        <v>331</v>
      </c>
      <c r="F5" s="408"/>
      <c r="G5" s="408"/>
      <c r="H5" s="408"/>
      <c r="I5" s="408"/>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332421.53</v>
      </c>
      <c r="F8" s="250">
        <v>430618.39</v>
      </c>
      <c r="G8" s="250">
        <v>314469.07</v>
      </c>
      <c r="H8" s="250">
        <v>691248.9</v>
      </c>
      <c r="I8" s="250">
        <v>20092.68</v>
      </c>
    </row>
    <row r="9" spans="1:9" ht="30" customHeight="1">
      <c r="A9" s="389" t="s">
        <v>19</v>
      </c>
      <c r="B9" s="390"/>
      <c r="C9" s="390"/>
      <c r="D9" s="391"/>
      <c r="E9" s="250">
        <v>59503.09</v>
      </c>
      <c r="F9" s="250">
        <v>40139.46</v>
      </c>
      <c r="G9" s="250">
        <v>279399.78</v>
      </c>
      <c r="H9" s="250">
        <v>151917.95</v>
      </c>
      <c r="I9" s="250">
        <v>131145.57</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1360326.14</v>
      </c>
      <c r="F11" s="250">
        <v>1156574.85</v>
      </c>
      <c r="G11" s="250">
        <v>2214032.64</v>
      </c>
      <c r="H11" s="250">
        <v>1055586.02</v>
      </c>
      <c r="I11" s="250">
        <v>823133.63</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40524.52</v>
      </c>
      <c r="F14" s="250">
        <v>952116.89</v>
      </c>
      <c r="G14" s="250">
        <v>18451.6</v>
      </c>
      <c r="H14" s="250">
        <v>142126.31</v>
      </c>
      <c r="I14" s="250">
        <v>85736.14</v>
      </c>
    </row>
    <row r="15" spans="1:9" ht="30" customHeight="1">
      <c r="A15" s="389" t="s">
        <v>24</v>
      </c>
      <c r="B15" s="390"/>
      <c r="C15" s="390"/>
      <c r="D15" s="391"/>
      <c r="E15" s="250">
        <v>107000</v>
      </c>
      <c r="F15" s="250">
        <v>11823.33</v>
      </c>
      <c r="G15" s="250">
        <v>44305.03</v>
      </c>
      <c r="H15" s="250">
        <v>49228.45</v>
      </c>
      <c r="I15" s="250">
        <v>11251.31</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2308.1</v>
      </c>
      <c r="H17" s="250">
        <v>4266.46</v>
      </c>
      <c r="I17" s="250">
        <v>0</v>
      </c>
    </row>
    <row r="18" spans="1:9" ht="30" customHeight="1">
      <c r="A18" s="389" t="s">
        <v>25</v>
      </c>
      <c r="B18" s="390"/>
      <c r="C18" s="390"/>
      <c r="D18" s="391"/>
      <c r="E18" s="250">
        <v>5160.41</v>
      </c>
      <c r="F18" s="250">
        <v>0</v>
      </c>
      <c r="G18" s="250">
        <v>0</v>
      </c>
      <c r="H18" s="250">
        <v>5117.26</v>
      </c>
      <c r="I18" s="250">
        <v>0</v>
      </c>
    </row>
    <row r="19" spans="1:9" ht="30" customHeight="1">
      <c r="A19" s="392" t="s">
        <v>26</v>
      </c>
      <c r="B19" s="393"/>
      <c r="C19" s="393"/>
      <c r="D19" s="394"/>
      <c r="E19" s="250">
        <v>245553.39</v>
      </c>
      <c r="F19" s="250">
        <v>156618.79</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29747.22</v>
      </c>
      <c r="H21" s="250">
        <v>285617.89</v>
      </c>
      <c r="I21" s="250">
        <v>169694.72</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xl/worksheets/sheet9.xml><?xml version="1.0" encoding="utf-8"?>
<worksheet xmlns="http://schemas.openxmlformats.org/spreadsheetml/2006/main" xmlns:r="http://schemas.openxmlformats.org/officeDocument/2006/relationships">
  <sheetPr codeName="Feuil23"/>
  <dimension ref="A1:J21"/>
  <sheetViews>
    <sheetView workbookViewId="0" topLeftCell="A13">
      <selection activeCell="A1" sqref="A1:C2"/>
    </sheetView>
  </sheetViews>
  <sheetFormatPr defaultColWidth="11.421875" defaultRowHeight="12.75"/>
  <cols>
    <col min="1" max="1" width="16.57421875" style="0" customWidth="1"/>
    <col min="2" max="4" width="5.28125" style="0" customWidth="1"/>
    <col min="5" max="9" width="19.28125" style="0" customWidth="1"/>
  </cols>
  <sheetData>
    <row r="1" spans="1:10" ht="12.75" customHeight="1">
      <c r="A1" s="317" t="str">
        <f>Coordonnées!A1</f>
        <v>Synthèse des Comptes</v>
      </c>
      <c r="B1" s="318"/>
      <c r="C1" s="318"/>
      <c r="D1" s="176"/>
      <c r="E1" s="314" t="s">
        <v>0</v>
      </c>
      <c r="F1" s="314"/>
      <c r="G1" s="318" t="str">
        <f>Coordonnées!J1</f>
        <v>HAM-SUR-HEURE-NALINNES</v>
      </c>
      <c r="H1" s="318"/>
      <c r="I1" s="178" t="s">
        <v>296</v>
      </c>
      <c r="J1" s="198">
        <f>Coordonnées!R1</f>
        <v>56086</v>
      </c>
    </row>
    <row r="2" spans="1:10" ht="15.75" customHeight="1">
      <c r="A2" s="319"/>
      <c r="B2" s="320"/>
      <c r="C2" s="320"/>
      <c r="D2" s="177"/>
      <c r="E2" s="315"/>
      <c r="F2" s="315"/>
      <c r="G2" s="320"/>
      <c r="H2" s="320"/>
      <c r="I2" s="179" t="s">
        <v>1</v>
      </c>
      <c r="J2" s="199">
        <f>Coordonnées!R2</f>
        <v>2020</v>
      </c>
    </row>
    <row r="3" spans="1:10" s="196" customFormat="1" ht="27" customHeight="1">
      <c r="A3" s="210" t="str">
        <f>Coordonnées!A3</f>
        <v>Modèle officiel généré par l'application eComptes © SPW.INTERIEUR &amp; ACTION SOCIALE</v>
      </c>
      <c r="B3" s="193"/>
      <c r="C3" s="193"/>
      <c r="D3" s="193"/>
      <c r="E3" s="193"/>
      <c r="F3" s="194"/>
      <c r="G3" s="194"/>
      <c r="H3" s="195"/>
      <c r="I3" s="195" t="s">
        <v>297</v>
      </c>
      <c r="J3" s="197">
        <f>Coordonnées!R3</f>
        <v>1</v>
      </c>
    </row>
    <row r="4" spans="1:9" ht="15.75" customHeight="1">
      <c r="A4" s="32"/>
      <c r="B4" s="31"/>
      <c r="C4" s="31"/>
      <c r="D4" s="31"/>
      <c r="E4" s="395" t="s">
        <v>305</v>
      </c>
      <c r="F4" s="396"/>
      <c r="G4" s="396"/>
      <c r="H4" s="396"/>
      <c r="I4" s="396"/>
    </row>
    <row r="5" spans="1:9" ht="17.25" customHeight="1">
      <c r="A5" s="30"/>
      <c r="E5" s="409" t="s">
        <v>332</v>
      </c>
      <c r="F5" s="410"/>
      <c r="G5" s="410"/>
      <c r="H5" s="410"/>
      <c r="I5" s="410"/>
    </row>
    <row r="6" spans="1:9" ht="17.25" customHeight="1">
      <c r="A6" s="30"/>
      <c r="E6" s="184" t="str">
        <f>Coordonnées!$H$27</f>
        <v>Compte</v>
      </c>
      <c r="F6" s="184" t="str">
        <f>Coordonnées!$H$27</f>
        <v>Compte</v>
      </c>
      <c r="G6" s="184" t="str">
        <f>Coordonnées!$H$27</f>
        <v>Compte</v>
      </c>
      <c r="H6" s="184" t="str">
        <f>Coordonnées!$H$27</f>
        <v>Compte</v>
      </c>
      <c r="I6" s="184" t="str">
        <f>Coordonnées!$H$27</f>
        <v>Compte</v>
      </c>
    </row>
    <row r="7" spans="1:9" ht="17.25" customHeight="1">
      <c r="A7" s="30"/>
      <c r="E7" s="180">
        <f>F7-1</f>
        <v>2016</v>
      </c>
      <c r="F7" s="180">
        <f>G7-1</f>
        <v>2017</v>
      </c>
      <c r="G7" s="180">
        <f>H7-1</f>
        <v>2018</v>
      </c>
      <c r="H7" s="180">
        <f>I7-1</f>
        <v>2019</v>
      </c>
      <c r="I7" s="180">
        <f>J2</f>
        <v>2020</v>
      </c>
    </row>
    <row r="8" spans="1:9" ht="30" customHeight="1">
      <c r="A8" s="402" t="s">
        <v>37</v>
      </c>
      <c r="B8" s="403"/>
      <c r="C8" s="403"/>
      <c r="D8" s="404"/>
      <c r="E8" s="250">
        <v>904992.46</v>
      </c>
      <c r="F8" s="250">
        <v>353500.86</v>
      </c>
      <c r="G8" s="250">
        <v>609822.25</v>
      </c>
      <c r="H8" s="250">
        <v>1206371.96</v>
      </c>
      <c r="I8" s="250">
        <v>233535.71</v>
      </c>
    </row>
    <row r="9" spans="1:9" ht="30" customHeight="1">
      <c r="A9" s="389" t="s">
        <v>19</v>
      </c>
      <c r="B9" s="390"/>
      <c r="C9" s="390"/>
      <c r="D9" s="391"/>
      <c r="E9" s="250">
        <v>5285</v>
      </c>
      <c r="F9" s="250">
        <v>76592.95</v>
      </c>
      <c r="G9" s="250">
        <v>269267.15</v>
      </c>
      <c r="H9" s="250">
        <v>94297.57</v>
      </c>
      <c r="I9" s="250">
        <v>70504.95</v>
      </c>
    </row>
    <row r="10" spans="1:9" ht="30" customHeight="1">
      <c r="A10" s="389" t="s">
        <v>20</v>
      </c>
      <c r="B10" s="390"/>
      <c r="C10" s="390"/>
      <c r="D10" s="391"/>
      <c r="E10" s="250">
        <v>0</v>
      </c>
      <c r="F10" s="250">
        <v>0</v>
      </c>
      <c r="G10" s="250">
        <v>0</v>
      </c>
      <c r="H10" s="250">
        <v>0</v>
      </c>
      <c r="I10" s="250">
        <v>0</v>
      </c>
    </row>
    <row r="11" spans="1:9" ht="30" customHeight="1">
      <c r="A11" s="389" t="s">
        <v>21</v>
      </c>
      <c r="B11" s="390"/>
      <c r="C11" s="390"/>
      <c r="D11" s="391"/>
      <c r="E11" s="250">
        <v>37207.04</v>
      </c>
      <c r="F11" s="250">
        <v>93331.49</v>
      </c>
      <c r="G11" s="250">
        <v>265170.54</v>
      </c>
      <c r="H11" s="250">
        <v>107573.82</v>
      </c>
      <c r="I11" s="250">
        <v>355015.58</v>
      </c>
    </row>
    <row r="12" spans="1:9" ht="30" customHeight="1">
      <c r="A12" s="389" t="s">
        <v>29</v>
      </c>
      <c r="B12" s="390"/>
      <c r="C12" s="390"/>
      <c r="D12" s="391"/>
      <c r="E12" s="250">
        <v>0</v>
      </c>
      <c r="F12" s="250">
        <v>0</v>
      </c>
      <c r="G12" s="250">
        <v>0</v>
      </c>
      <c r="H12" s="250">
        <v>0</v>
      </c>
      <c r="I12" s="250">
        <v>0</v>
      </c>
    </row>
    <row r="13" spans="1:9" ht="30" customHeight="1">
      <c r="A13" s="389" t="s">
        <v>22</v>
      </c>
      <c r="B13" s="390"/>
      <c r="C13" s="390"/>
      <c r="D13" s="391"/>
      <c r="E13" s="250">
        <v>0</v>
      </c>
      <c r="F13" s="250">
        <v>0</v>
      </c>
      <c r="G13" s="250">
        <v>0</v>
      </c>
      <c r="H13" s="250">
        <v>0</v>
      </c>
      <c r="I13" s="250">
        <v>0</v>
      </c>
    </row>
    <row r="14" spans="1:9" ht="30" customHeight="1">
      <c r="A14" s="389" t="s">
        <v>23</v>
      </c>
      <c r="B14" s="390"/>
      <c r="C14" s="390"/>
      <c r="D14" s="391"/>
      <c r="E14" s="250">
        <v>22915.93</v>
      </c>
      <c r="F14" s="250">
        <v>6686.46</v>
      </c>
      <c r="G14" s="250">
        <v>0</v>
      </c>
      <c r="H14" s="250">
        <v>0</v>
      </c>
      <c r="I14" s="250">
        <v>61663.58</v>
      </c>
    </row>
    <row r="15" spans="1:9" ht="30" customHeight="1">
      <c r="A15" s="389" t="s">
        <v>24</v>
      </c>
      <c r="B15" s="390"/>
      <c r="C15" s="390"/>
      <c r="D15" s="391"/>
      <c r="E15" s="250">
        <v>0</v>
      </c>
      <c r="F15" s="250">
        <v>1824.81</v>
      </c>
      <c r="G15" s="250">
        <v>27792.13</v>
      </c>
      <c r="H15" s="250">
        <v>8000</v>
      </c>
      <c r="I15" s="250">
        <v>0</v>
      </c>
    </row>
    <row r="16" spans="1:9" ht="30" customHeight="1">
      <c r="A16" s="392" t="s">
        <v>35</v>
      </c>
      <c r="B16" s="393"/>
      <c r="C16" s="393"/>
      <c r="D16" s="394"/>
      <c r="E16" s="250">
        <v>0</v>
      </c>
      <c r="F16" s="250">
        <v>0</v>
      </c>
      <c r="G16" s="250">
        <v>0</v>
      </c>
      <c r="H16" s="250">
        <v>0</v>
      </c>
      <c r="I16" s="250">
        <v>0</v>
      </c>
    </row>
    <row r="17" spans="1:9" ht="30" customHeight="1">
      <c r="A17" s="389" t="s">
        <v>34</v>
      </c>
      <c r="B17" s="390"/>
      <c r="C17" s="390"/>
      <c r="D17" s="391"/>
      <c r="E17" s="250">
        <v>0</v>
      </c>
      <c r="F17" s="250">
        <v>0</v>
      </c>
      <c r="G17" s="250">
        <v>0</v>
      </c>
      <c r="H17" s="250">
        <v>0</v>
      </c>
      <c r="I17" s="250">
        <v>0</v>
      </c>
    </row>
    <row r="18" spans="1:9" ht="30" customHeight="1">
      <c r="A18" s="389" t="s">
        <v>25</v>
      </c>
      <c r="B18" s="390"/>
      <c r="C18" s="390"/>
      <c r="D18" s="391"/>
      <c r="E18" s="250">
        <v>0</v>
      </c>
      <c r="F18" s="250">
        <v>0</v>
      </c>
      <c r="G18" s="250">
        <v>0</v>
      </c>
      <c r="H18" s="250">
        <v>0</v>
      </c>
      <c r="I18" s="250">
        <v>0</v>
      </c>
    </row>
    <row r="19" spans="1:9" ht="30" customHeight="1">
      <c r="A19" s="392" t="s">
        <v>26</v>
      </c>
      <c r="B19" s="393"/>
      <c r="C19" s="393"/>
      <c r="D19" s="394"/>
      <c r="E19" s="250">
        <v>235321.43</v>
      </c>
      <c r="F19" s="250">
        <v>93677.01</v>
      </c>
      <c r="G19" s="250">
        <v>120617.81</v>
      </c>
      <c r="H19" s="250">
        <v>120617.81</v>
      </c>
      <c r="I19" s="250">
        <v>120617.81</v>
      </c>
    </row>
    <row r="20" spans="1:9" ht="30" customHeight="1">
      <c r="A20" s="389" t="s">
        <v>27</v>
      </c>
      <c r="B20" s="390"/>
      <c r="C20" s="390"/>
      <c r="D20" s="391"/>
      <c r="E20" s="250">
        <v>0</v>
      </c>
      <c r="F20" s="250">
        <v>0</v>
      </c>
      <c r="G20" s="250">
        <v>0</v>
      </c>
      <c r="H20" s="250">
        <v>0</v>
      </c>
      <c r="I20" s="250">
        <v>0</v>
      </c>
    </row>
    <row r="21" spans="1:9" ht="30" customHeight="1">
      <c r="A21" s="397" t="s">
        <v>28</v>
      </c>
      <c r="B21" s="398"/>
      <c r="C21" s="398"/>
      <c r="D21" s="399"/>
      <c r="E21" s="250">
        <v>0</v>
      </c>
      <c r="F21" s="250">
        <v>0</v>
      </c>
      <c r="G21" s="250">
        <v>0</v>
      </c>
      <c r="H21" s="250">
        <v>0</v>
      </c>
      <c r="I21" s="250">
        <v>44771.04</v>
      </c>
    </row>
  </sheetData>
  <sheetProtection/>
  <mergeCells count="19">
    <mergeCell ref="A17:D17"/>
    <mergeCell ref="A18:D18"/>
    <mergeCell ref="A19:D19"/>
    <mergeCell ref="A20:D20"/>
    <mergeCell ref="A21:D21"/>
    <mergeCell ref="A11:D11"/>
    <mergeCell ref="A12:D12"/>
    <mergeCell ref="A13:D13"/>
    <mergeCell ref="A14:D14"/>
    <mergeCell ref="A15:D15"/>
    <mergeCell ref="A16:D16"/>
    <mergeCell ref="A1:C2"/>
    <mergeCell ref="E4:I4"/>
    <mergeCell ref="E5:I5"/>
    <mergeCell ref="A8:D8"/>
    <mergeCell ref="A9:D9"/>
    <mergeCell ref="A10:D10"/>
    <mergeCell ref="G1:H2"/>
    <mergeCell ref="E1:F2"/>
  </mergeCells>
  <printOptions/>
  <pageMargins left="0.3543307086614173" right="0.3543307086614173" top="0.3543307086614173" bottom="0.3543307086614173" header="0.11811023622047244" footer="0.11811023622047244"/>
  <pageSetup horizontalDpi="600" verticalDpi="600" orientation="landscape" paperSize="9" scale="97"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du Ministre des Affaires Intérieures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BROGNON Philippe</dc:creator>
  <cp:keywords/>
  <dc:description/>
  <cp:lastModifiedBy>Estelle Dupuis</cp:lastModifiedBy>
  <cp:lastPrinted>2021-07-06T11:17:30Z</cp:lastPrinted>
  <dcterms:created xsi:type="dcterms:W3CDTF">2006-02-10T09:03:57Z</dcterms:created>
  <dcterms:modified xsi:type="dcterms:W3CDTF">2021-07-27T09:50:01Z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yannick.lerat@spw.wallonie.be</vt:lpwstr>
  </property>
  <property fmtid="{D5CDD505-2E9C-101B-9397-08002B2CF9AE}" pid="5" name="MSIP_Label_e72a09c5-6e26-4737-a926-47ef1ab198ae_SetDate">
    <vt:lpwstr>2019-10-10T09:23:25.7851800Z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6f3eb558-917c-44de-9027-36e2efd7c26c</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